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tables/table1.xml" ContentType="application/vnd.openxmlformats-officedocument.spreadsheetml.table+xml"/>
  <Override PartName="/xl/webextensions/webextension1.xml" ContentType="application/vnd.ms-office.webextension+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G:\Images\M2ICIE\Site WebX5\CA - AAH et AE\12.01.2026\"/>
    </mc:Choice>
  </mc:AlternateContent>
  <xr:revisionPtr revIDLastSave="0" documentId="13_ncr:1_{763354BE-E562-4929-8B20-C2D248501444}" xr6:coauthVersionLast="47" xr6:coauthVersionMax="47" xr10:uidLastSave="{00000000-0000-0000-0000-000000000000}"/>
  <bookViews>
    <workbookView xWindow="4245" yWindow="4245" windowWidth="28800" windowHeight="13590" xr2:uid="{00000000-000D-0000-FFFF-FFFF00000000}"/>
  </bookViews>
  <sheets>
    <sheet name="CA et CAF"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39" i="1" l="1"/>
  <c r="E32" i="1" l="1"/>
  <c r="D31" i="1"/>
  <c r="D21" i="1"/>
  <c r="B16" i="1"/>
  <c r="D26" i="1"/>
  <c r="D16" i="1"/>
  <c r="B26" i="1"/>
  <c r="B21" i="1"/>
  <c r="C16" i="1" l="1"/>
  <c r="C21" i="1"/>
  <c r="C26" i="1"/>
  <c r="C31" i="1"/>
  <c r="B31" i="1"/>
  <c r="E28" i="1"/>
  <c r="C3" i="1" l="1"/>
  <c r="I30" i="1" l="1"/>
  <c r="H30" i="1"/>
  <c r="G30" i="1"/>
  <c r="I29" i="1"/>
  <c r="H29" i="1"/>
  <c r="G29" i="1"/>
  <c r="I28" i="1"/>
  <c r="H28" i="1"/>
  <c r="G28" i="1"/>
  <c r="I25" i="1"/>
  <c r="H25" i="1"/>
  <c r="G25" i="1"/>
  <c r="I24" i="1"/>
  <c r="H24" i="1"/>
  <c r="G24" i="1"/>
  <c r="I23" i="1"/>
  <c r="H23" i="1"/>
  <c r="G23" i="1"/>
  <c r="I20" i="1"/>
  <c r="H20" i="1"/>
  <c r="G20" i="1"/>
  <c r="I19" i="1"/>
  <c r="H19" i="1"/>
  <c r="G19" i="1"/>
  <c r="I18" i="1"/>
  <c r="H18" i="1"/>
  <c r="G18" i="1"/>
  <c r="I15" i="1"/>
  <c r="H15" i="1"/>
  <c r="G15" i="1"/>
  <c r="I14" i="1"/>
  <c r="H14" i="1"/>
  <c r="G14" i="1"/>
  <c r="I13" i="1"/>
  <c r="H13" i="1"/>
  <c r="G13" i="1"/>
  <c r="A38" i="1" l="1"/>
  <c r="E33" i="1" l="1"/>
  <c r="G32" i="1"/>
  <c r="J29" i="1"/>
  <c r="I31" i="1"/>
  <c r="J25" i="1"/>
  <c r="H26" i="1"/>
  <c r="J15" i="1"/>
  <c r="J19" i="1"/>
  <c r="G16" i="1" l="1"/>
  <c r="J13" i="1"/>
  <c r="G26" i="1"/>
  <c r="J23" i="1"/>
  <c r="H16" i="1"/>
  <c r="I16" i="1"/>
  <c r="I26" i="1"/>
  <c r="J14" i="1"/>
  <c r="I21" i="1"/>
  <c r="J24" i="1"/>
  <c r="J28" i="1"/>
  <c r="G31" i="1"/>
  <c r="J30" i="1"/>
  <c r="H31" i="1"/>
  <c r="G21" i="1"/>
  <c r="J20" i="1"/>
  <c r="J18" i="1"/>
  <c r="H21" i="1"/>
  <c r="E30" i="1"/>
  <c r="E29" i="1"/>
  <c r="E25" i="1"/>
  <c r="E24" i="1"/>
  <c r="E23" i="1"/>
  <c r="E19" i="1"/>
  <c r="E20" i="1"/>
  <c r="E18" i="1"/>
  <c r="E15" i="1"/>
  <c r="E14" i="1"/>
  <c r="E13" i="1"/>
  <c r="C73" i="1" l="1"/>
  <c r="J12" i="1"/>
  <c r="K12" i="1" s="1"/>
  <c r="L12" i="1" s="1"/>
  <c r="C72" i="1"/>
  <c r="J22" i="1"/>
  <c r="K22" i="1" s="1"/>
  <c r="L22" i="1" s="1"/>
  <c r="B42" i="1"/>
  <c r="C42" i="1" s="1"/>
  <c r="E27" i="1"/>
  <c r="J27" i="1"/>
  <c r="K27" i="1" s="1"/>
  <c r="L27" i="1" s="1"/>
  <c r="C71" i="1"/>
  <c r="J17" i="1"/>
  <c r="B39" i="1"/>
  <c r="B41" i="1"/>
  <c r="C41" i="1" s="1"/>
  <c r="E22" i="1"/>
  <c r="E17" i="1"/>
  <c r="E12" i="1"/>
  <c r="B40" i="1"/>
  <c r="C40" i="1" s="1"/>
  <c r="C43" i="1" l="1"/>
  <c r="C61" i="1"/>
  <c r="C65" i="1"/>
  <c r="C67" i="1"/>
  <c r="C66" i="1"/>
  <c r="C63" i="1"/>
  <c r="C62" i="1"/>
  <c r="G42" i="1" l="1"/>
  <c r="K17" i="1"/>
  <c r="L17" i="1" s="1"/>
  <c r="C68" i="1"/>
  <c r="F61" i="1" s="1"/>
  <c r="D39" i="1"/>
  <c r="E42" i="1"/>
  <c r="F42" i="1" s="1"/>
  <c r="D42" i="1"/>
  <c r="D41" i="1"/>
  <c r="E40" i="1"/>
  <c r="F40" i="1" s="1"/>
  <c r="D40" i="1"/>
  <c r="C74" i="1"/>
  <c r="G39" i="1"/>
  <c r="F72" i="1" l="1"/>
  <c r="F71" i="1"/>
  <c r="F73" i="1"/>
  <c r="F74" i="1" s="1"/>
  <c r="F65" i="1"/>
  <c r="F62" i="1"/>
  <c r="F67" i="1"/>
  <c r="F66" i="1"/>
  <c r="F63" i="1"/>
  <c r="G40" i="1"/>
  <c r="G41" i="1"/>
  <c r="E41" i="1"/>
  <c r="F41" i="1" s="1"/>
  <c r="B43" i="1"/>
  <c r="D43" i="1" s="1"/>
  <c r="J32" i="1"/>
  <c r="E39" i="1"/>
  <c r="F39" i="1" s="1"/>
  <c r="G43" i="1" l="1"/>
  <c r="E43" i="1"/>
  <c r="F43" i="1" s="1"/>
</calcChain>
</file>

<file path=xl/sharedStrings.xml><?xml version="1.0" encoding="utf-8"?>
<sst xmlns="http://schemas.openxmlformats.org/spreadsheetml/2006/main" count="180" uniqueCount="145">
  <si>
    <t>Revenus à Déclarer CAF</t>
  </si>
  <si>
    <t>Janvier</t>
  </si>
  <si>
    <t>Février</t>
  </si>
  <si>
    <t>Mars</t>
  </si>
  <si>
    <t>Avril</t>
  </si>
  <si>
    <t>Mai</t>
  </si>
  <si>
    <t>Juin</t>
  </si>
  <si>
    <t>Juillet</t>
  </si>
  <si>
    <t>Aout</t>
  </si>
  <si>
    <t>Septembre</t>
  </si>
  <si>
    <t>Octobre</t>
  </si>
  <si>
    <t>Novembre</t>
  </si>
  <si>
    <t>Décembre</t>
  </si>
  <si>
    <t>Formule :</t>
  </si>
  <si>
    <t>MOYENNE / MOIS</t>
  </si>
  <si>
    <t>MOYENNE NETTE / MOIS</t>
  </si>
  <si>
    <t>1er TRIM</t>
  </si>
  <si>
    <t>2e TRIM</t>
  </si>
  <si>
    <t>3e TRIM</t>
  </si>
  <si>
    <t>4e TRIM</t>
  </si>
  <si>
    <t>ou</t>
  </si>
  <si>
    <t>Si vous êtes célibataire</t>
  </si>
  <si>
    <t>Si vous êtes en couple</t>
  </si>
  <si>
    <t xml:space="preserve">Recettes pour profession libérale relevant de la CIPAV </t>
  </si>
  <si>
    <t>CA des activités annexes de ventes de M/des</t>
  </si>
  <si>
    <t>CA des activités annexes de prestations de services BIC</t>
  </si>
  <si>
    <t>DECLARATION CA</t>
  </si>
  <si>
    <r>
      <rPr>
        <b/>
        <sz val="9"/>
        <color indexed="8"/>
        <rFont val="Calibri"/>
        <family val="2"/>
      </rPr>
      <t>5KO</t>
    </r>
    <r>
      <rPr>
        <sz val="9"/>
        <color indexed="8"/>
        <rFont val="Calibri"/>
        <family val="2"/>
      </rPr>
      <t xml:space="preserve"> : concerne ceux qui font de la vente de marchandises (BIC avec abattement de 71%).</t>
    </r>
  </si>
  <si>
    <t>ou avec prélèvement libératoire déclarez aux cases ci-dessous</t>
  </si>
  <si>
    <t>Sans prélèvement libératoire</t>
  </si>
  <si>
    <r>
      <rPr>
        <b/>
        <sz val="9"/>
        <color indexed="8"/>
        <rFont val="Calibri"/>
        <family val="2"/>
      </rPr>
      <t>5KP</t>
    </r>
    <r>
      <rPr>
        <sz val="9"/>
        <color indexed="8"/>
        <rFont val="Calibri"/>
        <family val="2"/>
      </rPr>
      <t xml:space="preserve"> : concerne ceux qui font de la prestation de services (BIC avec abattement de 50%).</t>
    </r>
  </si>
  <si>
    <r>
      <rPr>
        <b/>
        <sz val="9"/>
        <color indexed="8"/>
        <rFont val="Calibri"/>
        <family val="2"/>
      </rPr>
      <t>5HQ</t>
    </r>
    <r>
      <rPr>
        <sz val="9"/>
        <color indexed="8"/>
        <rFont val="Calibri"/>
        <family val="2"/>
      </rPr>
      <t xml:space="preserve"> : pour les bénéfices non commerciaux. (BNC avec abattement de 34%)</t>
    </r>
  </si>
  <si>
    <r>
      <rPr>
        <b/>
        <sz val="9"/>
        <color indexed="8"/>
        <rFont val="Calibri"/>
        <family val="2"/>
      </rPr>
      <t>5TA</t>
    </r>
    <r>
      <rPr>
        <sz val="9"/>
        <color indexed="8"/>
        <rFont val="Calibri"/>
        <family val="2"/>
      </rPr>
      <t xml:space="preserve"> : concerne ceux qui font de la vente de marchandises (BIC avec abattement de 71%).</t>
    </r>
  </si>
  <si>
    <r>
      <rPr>
        <b/>
        <sz val="9"/>
        <color indexed="8"/>
        <rFont val="Calibri"/>
        <family val="2"/>
      </rPr>
      <t>5TB</t>
    </r>
    <r>
      <rPr>
        <sz val="9"/>
        <color indexed="8"/>
        <rFont val="Calibri"/>
        <family val="2"/>
      </rPr>
      <t xml:space="preserve"> : concerne ceux qui font de la prrestation de services (BIC avec abattement de 50%).</t>
    </r>
  </si>
  <si>
    <r>
      <rPr>
        <b/>
        <sz val="9"/>
        <color indexed="8"/>
        <rFont val="Calibri"/>
        <family val="2"/>
      </rPr>
      <t>5TE</t>
    </r>
    <r>
      <rPr>
        <sz val="9"/>
        <color indexed="8"/>
        <rFont val="Calibri"/>
        <family val="2"/>
      </rPr>
      <t xml:space="preserve"> : pour les bénéfices non commerciaux (avec abattement de 34 %)</t>
    </r>
  </si>
  <si>
    <t>Allocation AAH (Avril, Mai, Juin)</t>
  </si>
  <si>
    <t>Allocation AAH (Juil., Aout, Sept.)</t>
  </si>
  <si>
    <t>Allocation AAH (Oct., Nov., Déc)</t>
  </si>
  <si>
    <t>Allocation pour</t>
  </si>
  <si>
    <t>Célibataire</t>
  </si>
  <si>
    <t>Couple</t>
  </si>
  <si>
    <t>Enfants à charge</t>
  </si>
  <si>
    <t>Allocation AAH (Janv., Fév., Mars) N+1</t>
  </si>
  <si>
    <t>Moyen. rev. Trav. / Mois</t>
  </si>
  <si>
    <t>concerne ceux qui font de la vente de marchandises (BIC avec abattement de 71%).</t>
  </si>
  <si>
    <t>concerne ceux qui font de la prestation de services (BIC avec abattement de 50%).</t>
  </si>
  <si>
    <t>pour les bénéfices non commerciaux. (BNC avec abattement de 34%)</t>
  </si>
  <si>
    <t xml:space="preserve">CA TOTAL après abattement fiscal : </t>
  </si>
  <si>
    <t>CA à déclarer au impots en tant qu'auto-entrepreneur *</t>
  </si>
  <si>
    <t>Comment cumuler plusieurs activités en auto-entreprise ?</t>
  </si>
  <si>
    <t>Vous êtes auto-entrepreneur et voulez exercer plusieurs types d’activités ? Que celles-ci soient liées ou totalement différentes, l’auto-entreprise vous permet de les cumuler facilement ! Découvrez les différentes situations possibles et les conséquences comptables de ce cumul.</t>
  </si>
  <si>
    <t>Le cumul d’activités en auto-entreprise : explications</t>
  </si>
  <si>
    <t>S’il n’est pas possible d’avoir plusieurs auto-entreprises, vous pouvez tout à fait exercer plusieurs activités !</t>
  </si>
  <si>
    <r>
      <t xml:space="preserve">Mais attention, même si vous avez plusieurs activités, </t>
    </r>
    <r>
      <rPr>
        <b/>
        <sz val="11"/>
        <color theme="1"/>
        <rFont val="Calibri"/>
        <family val="2"/>
        <scheme val="minor"/>
      </rPr>
      <t>le seuil de chiffre d’affaires à respecter n’est pas doublé</t>
    </r>
    <r>
      <rPr>
        <sz val="11"/>
        <color theme="1"/>
        <rFont val="Calibri"/>
        <family val="2"/>
        <scheme val="minor"/>
      </rPr>
      <t xml:space="preserve">. Pour savoir quel plafond respecter, vous devez déterminer votre activité principale, c’est-à-dire </t>
    </r>
    <r>
      <rPr>
        <b/>
        <sz val="11"/>
        <color theme="1"/>
        <rFont val="Calibri"/>
        <family val="2"/>
        <scheme val="minor"/>
      </rPr>
      <t>celle qui est la plus importante en termes de chiffre d’affaires</t>
    </r>
    <r>
      <rPr>
        <sz val="11"/>
        <color theme="1"/>
        <rFont val="Calibri"/>
        <family val="2"/>
        <scheme val="minor"/>
      </rPr>
      <t>. C’est de cette dernière que dépendent :</t>
    </r>
  </si>
  <si>
    <t>Vous garderez un seul numéro SIREN et SIRET.</t>
  </si>
  <si>
    <t>Bon à savoir</t>
  </si>
  <si>
    <t>Vous devrez tenir une comptabilité distincte pour chaque type d’activité. </t>
  </si>
  <si>
    <r>
      <t xml:space="preserve">Le régime simplifié de l’auto-entreprise vous offre une grande simplicité dans la gestion de ces différentes professions : </t>
    </r>
    <r>
      <rPr>
        <b/>
        <sz val="11"/>
        <color theme="1"/>
        <rFont val="Calibri"/>
        <family val="2"/>
        <scheme val="minor"/>
      </rPr>
      <t>vous n’aurez à réaliser qu’une seule déclaration de chiffre d’affaires.</t>
    </r>
  </si>
  <si>
    <r>
      <t xml:space="preserve">Cependant, </t>
    </r>
    <r>
      <rPr>
        <b/>
        <sz val="11"/>
        <color theme="1"/>
        <rFont val="Calibri"/>
        <family val="2"/>
        <scheme val="minor"/>
      </rPr>
      <t>vous devrez répartir le chiffre d’affaires de chaque activité lors de cette déclaration</t>
    </r>
    <r>
      <rPr>
        <sz val="11"/>
        <color theme="1"/>
        <rFont val="Calibri"/>
        <family val="2"/>
        <scheme val="minor"/>
      </rPr>
      <t>. Le montant des cotisations sociales dont vous devrez vous acquitter sera en effet calculé différemment pour chaque activité, selon les taux correspondants. Il en sera de même pour toutes les autres charges : taxe à la formation professionnelle et impôt libératoire.</t>
    </r>
  </si>
  <si>
    <r>
      <t xml:space="preserve">Quand vous réaliserez votre déclaration de revenus aux impôts, </t>
    </r>
    <r>
      <rPr>
        <b/>
        <sz val="11"/>
        <color theme="1"/>
        <rFont val="Calibri"/>
        <family val="2"/>
        <scheme val="minor"/>
      </rPr>
      <t>vous devrez aussi répartir les revenus des différentes activités selon leur appartenance au régime BIC (Bénéfices Industriels ou Commerciaux) ou BNC (Bénéfices Non Commerciaux).</t>
    </r>
  </si>
  <si>
    <t>Le cumul d’activités en pratique  </t>
  </si>
  <si>
    <t>Cas n° 1 : vous exercez plusieurs activités liées</t>
  </si>
  <si>
    <t>Cette situation concerne tous les auto-entrepreneurs qui fournissent à la fois un service et les matériaux nécessaires à sa réalisation. C’est par exemple le cas d’un plombier chargé de poser une baignoire : il agira en tant que commerçant en vendant la baignoire, et en tant qu’artisan en la posant.</t>
  </si>
  <si>
    <t>Votre activité de vente est supérieure ou égale à celle de prestation de services ?</t>
  </si>
  <si>
    <r>
      <t xml:space="preserve">Si la majorité de l'activité relève de la vente de marchandises (et donc que la prestation de services est annexe) ou si l'activité se décompose en vente de marchandises et prestation de services à parts égales, </t>
    </r>
    <r>
      <rPr>
        <b/>
        <sz val="11"/>
        <color theme="1"/>
        <rFont val="Calibri"/>
        <family val="2"/>
        <scheme val="minor"/>
      </rPr>
      <t>l'activité sera considérée comme mixte.</t>
    </r>
  </si>
  <si>
    <t>Vous devrez respecter un plafond de chiffre d’affaires de 170 000 €, à l’intérieur duquel la partie relative à la prestation de services ne pourra pas dépasser 70 000 €.</t>
  </si>
  <si>
    <t>Vos cotisations sociales correspondront à :</t>
  </si>
  <si>
    <t>12,8 % du chiffre d’affaires issu de l’activité commerciale,</t>
  </si>
  <si>
    <t>22 % du chiffre d’affaires issu de la prestation de services.</t>
  </si>
  <si>
    <t>Votre activité de prestation de services est inférieure à celle de vente ?</t>
  </si>
  <si>
    <r>
      <t xml:space="preserve">Si la vente ne représente qu’une petite partie de votre activité, </t>
    </r>
    <r>
      <rPr>
        <b/>
        <sz val="11"/>
        <color theme="1"/>
        <rFont val="Calibri"/>
        <family val="2"/>
        <scheme val="minor"/>
      </rPr>
      <t>elle sera considérée comme accessoire.</t>
    </r>
    <r>
      <rPr>
        <sz val="11"/>
        <color theme="1"/>
        <rFont val="Calibri"/>
        <family val="2"/>
        <scheme val="minor"/>
      </rPr>
      <t xml:space="preserve"> Il s’agit par exemple des cordonniers ou blanchisseurs, les matériaux fournis dans le cadre de la réalisation des prestations ne représentant pas une partie importante du chiffre d’affaires.</t>
    </r>
  </si>
  <si>
    <t>Votre activité principale sera celle de prestation de services, avec un plafond de chiffre d’affaires de 70 000 €, auquel s’ajoute 100 000 € pour l’activité de vente.</t>
  </si>
  <si>
    <t>Si vous réalisez la totalité du plafond réservé à l’activité commerciale, son chiffre d’affaires sera supérieur à celui de la prestation de services et elle deviendra votre activité principale.</t>
  </si>
  <si>
    <t>Cas n° 2 : vous exercez plusieurs activités non liées</t>
  </si>
  <si>
    <t>Si vous avez plusieurs compétences que vous voulez développer, rien ne vous empêche d’exercer des activités qui n’ont rien à voir entre elles.</t>
  </si>
  <si>
    <r>
      <t xml:space="preserve">Quand ces activités appartiennent à la même catégorie, votre plafond de chiffre d’affaires restera inchangé. </t>
    </r>
    <r>
      <rPr>
        <sz val="11"/>
        <color theme="1"/>
        <rFont val="Calibri"/>
        <family val="2"/>
        <scheme val="minor"/>
      </rPr>
      <t>Par exemple :</t>
    </r>
  </si>
  <si>
    <t>Si vous exercez deux activités libérales, ou deux activités artisanales, vous aurez un plafond de chiffre d’affaires à 70 000 €, et 22 % de cotisations sociales à régler.</t>
  </si>
  <si>
    <t>Dans le cas où les activités relèvent de catégories différentes, vous devrez déterminer votre activité principale, c’est-à-dire celle qui représente le plus de chiffre d’affaires, pour savoir quelle règle s’appliquera au calcul de vos cotisations sociales et plafonds de chiffres d’affaires :</t>
  </si>
  <si>
    <t>Activité principale</t>
  </si>
  <si>
    <t>Plafonds de CA</t>
  </si>
  <si>
    <t>Taux de cotisations sociales sur l’activité principale</t>
  </si>
  <si>
    <t>Activité secondaire</t>
  </si>
  <si>
    <t>Taux de cotisation sociale sur l’activité secondaire</t>
  </si>
  <si>
    <t>170 000 € (dont 70 000 € pour l’activité secondaire)</t>
  </si>
  <si>
    <t>12,8 %</t>
  </si>
  <si>
    <t>Activité libérale</t>
  </si>
  <si>
    <t>70 000 € (auxquels s’ajoutent 100 000 € si l’activité secondaire est commerciale)</t>
  </si>
  <si>
    <t>70 000 € (même si l’activité secondaire est commerciale)</t>
  </si>
  <si>
    <t>Les activités libérales dépendant de la CIPAV (Caisse Interprofessionnelle de Prévoyance et d’Assurance Vieillesse des Professions Libérales), il y a ici une exception : le chiffre d’affaires lié à une activité secondaire commerciale ne sera pas de 12,8 % mais de 22 %.</t>
  </si>
  <si>
    <t>Pour savoir comment déclarer votre cumul d’activités, consultez notre article sur l’ajout d’activité en auto-entreprise.</t>
  </si>
  <si>
    <t>1) votre Centre de Formalités des Entreprises compétent</t>
  </si>
  <si>
    <t>2) votre code APE.</t>
  </si>
  <si>
    <t>Vente de marchandises</t>
  </si>
  <si>
    <t>Prestation de services BIC</t>
  </si>
  <si>
    <t>Activité libérale CIPAV</t>
  </si>
  <si>
    <t>vente de marchandises</t>
  </si>
  <si>
    <t>Si vous exercez deux activités commerciales (vente de marchandises), vous aurez un plafond de chiffre d’affaires de 170 000 €, et 12,8 % de cotisations sociales à régler.</t>
  </si>
  <si>
    <t>Votre CA Total après l'abattement fiscal</t>
  </si>
  <si>
    <t>Total CA avant abattement :</t>
  </si>
  <si>
    <t>Mettre taux Prélèvement à la source</t>
  </si>
  <si>
    <t>1) Remplir le taux de prélèvement à la  source comuniqué par les impôts dans la case ci-contre</t>
  </si>
  <si>
    <t>2) choisir son activité principale pour le calcul de charges</t>
  </si>
  <si>
    <r>
      <t xml:space="preserve">Vous n’avez pas pris le prélèvement libératoire de l’impôt : cases </t>
    </r>
    <r>
      <rPr>
        <b/>
        <sz val="13.5"/>
        <color theme="1"/>
        <rFont val="Calibri"/>
        <family val="2"/>
        <scheme val="minor"/>
      </rPr>
      <t>5KO, 5KP ou 5HQ</t>
    </r>
    <r>
      <rPr>
        <sz val="13.5"/>
        <color theme="1"/>
        <rFont val="Calibri"/>
        <family val="2"/>
        <scheme val="minor"/>
      </rPr>
      <t xml:space="preserve">. 
 Il faudra alors trouver les cases </t>
    </r>
    <r>
      <rPr>
        <b/>
        <sz val="13.5"/>
        <color theme="1"/>
        <rFont val="Calibri"/>
        <family val="2"/>
        <scheme val="minor"/>
      </rPr>
      <t>5KO, 5KP ou 5HQ</t>
    </r>
    <r>
      <rPr>
        <sz val="13.5"/>
        <color theme="1"/>
        <rFont val="Calibri"/>
        <family val="2"/>
        <scheme val="minor"/>
      </rPr>
      <t xml:space="preserve"> du </t>
    </r>
    <r>
      <rPr>
        <b/>
        <sz val="13.5"/>
        <color theme="1"/>
        <rFont val="Calibri"/>
        <family val="2"/>
        <scheme val="minor"/>
      </rPr>
      <t>CERFA 2042C-Pro</t>
    </r>
    <r>
      <rPr>
        <sz val="13.5"/>
        <color theme="1"/>
        <rFont val="Calibri"/>
        <family val="2"/>
        <scheme val="minor"/>
      </rPr>
      <t xml:space="preserve">. 
</t>
    </r>
    <r>
      <rPr>
        <b/>
        <sz val="13.5"/>
        <color theme="1"/>
        <rFont val="Calibri"/>
        <family val="2"/>
        <scheme val="minor"/>
      </rPr>
      <t>5KO</t>
    </r>
    <r>
      <rPr>
        <sz val="13.5"/>
        <color theme="1"/>
        <rFont val="Calibri"/>
        <family val="2"/>
        <scheme val="minor"/>
      </rPr>
      <t xml:space="preserve"> : concerne ceux qui font de la vente de marchandises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71%</t>
    </r>
    <r>
      <rPr>
        <sz val="13.5"/>
        <color theme="1"/>
        <rFont val="Calibri"/>
        <family val="2"/>
        <scheme val="minor"/>
      </rPr>
      <t xml:space="preserve">).
</t>
    </r>
    <r>
      <rPr>
        <b/>
        <sz val="13.5"/>
        <color theme="1"/>
        <rFont val="Calibri"/>
        <family val="2"/>
        <scheme val="minor"/>
      </rPr>
      <t>5KP</t>
    </r>
    <r>
      <rPr>
        <sz val="13.5"/>
        <color theme="1"/>
        <rFont val="Calibri"/>
        <family val="2"/>
        <scheme val="minor"/>
      </rPr>
      <t xml:space="preserve"> : concerne ceux qui font de la prestation de services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50%</t>
    </r>
    <r>
      <rPr>
        <sz val="13.5"/>
        <color theme="1"/>
        <rFont val="Calibri"/>
        <family val="2"/>
        <scheme val="minor"/>
      </rPr>
      <t xml:space="preserve">).
</t>
    </r>
    <r>
      <rPr>
        <b/>
        <sz val="13.5"/>
        <color theme="1"/>
        <rFont val="Calibri"/>
        <family val="2"/>
        <scheme val="minor"/>
      </rPr>
      <t>5HQ</t>
    </r>
    <r>
      <rPr>
        <sz val="13.5"/>
        <color theme="1"/>
        <rFont val="Calibri"/>
        <family val="2"/>
        <scheme val="minor"/>
      </rPr>
      <t xml:space="preserve"> : pour les professions libérales et bénéfices non commerciaux (</t>
    </r>
    <r>
      <rPr>
        <b/>
        <sz val="13.5"/>
        <color theme="1"/>
        <rFont val="Calibri"/>
        <family val="2"/>
        <scheme val="minor"/>
      </rPr>
      <t>BNC</t>
    </r>
    <r>
      <rPr>
        <sz val="13.5"/>
        <color theme="1"/>
        <rFont val="Calibri"/>
        <family val="2"/>
        <scheme val="minor"/>
      </rPr>
      <t xml:space="preserve"> avec abattement de </t>
    </r>
    <r>
      <rPr>
        <b/>
        <sz val="13.5"/>
        <color theme="1"/>
        <rFont val="Calibri"/>
        <family val="2"/>
        <scheme val="minor"/>
      </rPr>
      <t>34%</t>
    </r>
    <r>
      <rPr>
        <sz val="13.5"/>
        <color theme="1"/>
        <rFont val="Calibri"/>
        <family val="2"/>
        <scheme val="minor"/>
      </rPr>
      <t xml:space="preserve">).
</t>
    </r>
    <r>
      <rPr>
        <i/>
        <sz val="13.5"/>
        <color theme="1"/>
        <rFont val="Calibri"/>
        <family val="2"/>
        <scheme val="minor"/>
      </rPr>
      <t xml:space="preserve">Avec la mise en place du prélèvement à la source, des cases à la suite de </t>
    </r>
    <r>
      <rPr>
        <b/>
        <i/>
        <sz val="13.5"/>
        <color theme="1"/>
        <rFont val="Calibri"/>
        <family val="2"/>
        <scheme val="minor"/>
      </rPr>
      <t>5KO, 5KP</t>
    </r>
    <r>
      <rPr>
        <i/>
        <sz val="13.5"/>
        <color theme="1"/>
        <rFont val="Calibri"/>
        <family val="2"/>
        <scheme val="minor"/>
      </rPr>
      <t xml:space="preserve"> et </t>
    </r>
    <r>
      <rPr>
        <b/>
        <i/>
        <sz val="13.5"/>
        <color theme="1"/>
        <rFont val="Calibri"/>
        <family val="2"/>
        <scheme val="minor"/>
      </rPr>
      <t>5HQ</t>
    </r>
    <r>
      <rPr>
        <i/>
        <sz val="13.5"/>
        <color theme="1"/>
        <rFont val="Calibri"/>
        <family val="2"/>
        <scheme val="minor"/>
      </rPr>
      <t xml:space="preserve"> sur l'infériorité ou la supériorité des bénéfices des 3 dernières années vous seront demandés, elles sont à remplir obligatoirement ou sont préremplie si ses sommes sont connues de l'administration des impôts...
</t>
    </r>
    <r>
      <rPr>
        <sz val="13.5"/>
        <color theme="1"/>
        <rFont val="Calibri"/>
        <family val="2"/>
        <scheme val="minor"/>
      </rPr>
      <t xml:space="preserve">
****************************************************
Vous avez opté pour le prélèvement libératoire de l’impôt : cases </t>
    </r>
    <r>
      <rPr>
        <b/>
        <sz val="13.5"/>
        <color theme="1"/>
        <rFont val="Calibri"/>
        <family val="2"/>
        <scheme val="minor"/>
      </rPr>
      <t>5TA, 5TB ou 5TE</t>
    </r>
    <r>
      <rPr>
        <sz val="13.5"/>
        <color theme="1"/>
        <rFont val="Calibri"/>
        <family val="2"/>
        <scheme val="minor"/>
      </rPr>
      <t xml:space="preserve">. 
Les auto-entrepreneurs ayant opté pour le prélèvement libératoire vont devoir remplir les case </t>
    </r>
    <r>
      <rPr>
        <b/>
        <sz val="13.5"/>
        <color theme="1"/>
        <rFont val="Calibri"/>
        <family val="2"/>
        <scheme val="minor"/>
      </rPr>
      <t>5TA, 5TB et 5TE</t>
    </r>
    <r>
      <rPr>
        <sz val="13.5"/>
        <color theme="1"/>
        <rFont val="Calibri"/>
        <family val="2"/>
        <scheme val="minor"/>
      </rPr>
      <t xml:space="preserve"> de la déclaration d'impôt 2042C-Pro.
</t>
    </r>
    <r>
      <rPr>
        <b/>
        <sz val="13.5"/>
        <color theme="1"/>
        <rFont val="Calibri"/>
        <family val="2"/>
        <scheme val="minor"/>
      </rPr>
      <t>5TA</t>
    </r>
    <r>
      <rPr>
        <sz val="13.5"/>
        <color theme="1"/>
        <rFont val="Calibri"/>
        <family val="2"/>
        <scheme val="minor"/>
      </rPr>
      <t xml:space="preserve"> : concerne ceux qui font de la vente de marchandises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71%</t>
    </r>
    <r>
      <rPr>
        <sz val="13.5"/>
        <color theme="1"/>
        <rFont val="Calibri"/>
        <family val="2"/>
        <scheme val="minor"/>
      </rPr>
      <t xml:space="preserve">).
</t>
    </r>
    <r>
      <rPr>
        <b/>
        <sz val="13.5"/>
        <color theme="1"/>
        <rFont val="Calibri"/>
        <family val="2"/>
        <scheme val="minor"/>
      </rPr>
      <t>5TB</t>
    </r>
    <r>
      <rPr>
        <sz val="13.5"/>
        <color theme="1"/>
        <rFont val="Calibri"/>
        <family val="2"/>
        <scheme val="minor"/>
      </rPr>
      <t xml:space="preserve"> : concerne ceux qui font de la prrestation de services (</t>
    </r>
    <r>
      <rPr>
        <b/>
        <sz val="13.5"/>
        <color theme="1"/>
        <rFont val="Calibri"/>
        <family val="2"/>
        <scheme val="minor"/>
      </rPr>
      <t>BIC</t>
    </r>
    <r>
      <rPr>
        <sz val="13.5"/>
        <color theme="1"/>
        <rFont val="Calibri"/>
        <family val="2"/>
        <scheme val="minor"/>
      </rPr>
      <t xml:space="preserve"> avec abattement de </t>
    </r>
    <r>
      <rPr>
        <b/>
        <sz val="13.5"/>
        <color theme="1"/>
        <rFont val="Calibri"/>
        <family val="2"/>
        <scheme val="minor"/>
      </rPr>
      <t>50%</t>
    </r>
    <r>
      <rPr>
        <sz val="13.5"/>
        <color theme="1"/>
        <rFont val="Calibri"/>
        <family val="2"/>
        <scheme val="minor"/>
      </rPr>
      <t xml:space="preserve">).
</t>
    </r>
    <r>
      <rPr>
        <b/>
        <sz val="13.5"/>
        <color theme="1"/>
        <rFont val="Calibri"/>
        <family val="2"/>
        <scheme val="minor"/>
      </rPr>
      <t>5TE</t>
    </r>
    <r>
      <rPr>
        <sz val="13.5"/>
        <color theme="1"/>
        <rFont val="Calibri"/>
        <family val="2"/>
        <scheme val="minor"/>
      </rPr>
      <t xml:space="preserve"> : pour  les professions libérales et les bénéfices non commerciaux (</t>
    </r>
    <r>
      <rPr>
        <b/>
        <sz val="13.5"/>
        <color theme="1"/>
        <rFont val="Calibri"/>
        <family val="2"/>
        <scheme val="minor"/>
      </rPr>
      <t>BNC</t>
    </r>
    <r>
      <rPr>
        <sz val="13.5"/>
        <color theme="1"/>
        <rFont val="Calibri"/>
        <family val="2"/>
        <scheme val="minor"/>
      </rPr>
      <t xml:space="preserve"> avec abattement de </t>
    </r>
    <r>
      <rPr>
        <b/>
        <sz val="13.5"/>
        <color theme="1"/>
        <rFont val="Calibri"/>
        <family val="2"/>
        <scheme val="minor"/>
      </rPr>
      <t>34 %</t>
    </r>
    <r>
      <rPr>
        <sz val="13.5"/>
        <color theme="1"/>
        <rFont val="Calibri"/>
        <family val="2"/>
        <scheme val="minor"/>
      </rPr>
      <t xml:space="preserve">).
****************************************************
</t>
    </r>
    <r>
      <rPr>
        <i/>
        <sz val="13.5"/>
        <color theme="1"/>
        <rFont val="Calibri"/>
        <family val="2"/>
        <scheme val="minor"/>
      </rPr>
      <t>Pour trouver ces trois cases, il faudra être attentif à l’étape 3 de la déclaration d’impôt en ligne sur « impôt.gouv » et cocher la rubrique correspondante.</t>
    </r>
  </si>
  <si>
    <t>MONTANT CA TRIM.</t>
  </si>
  <si>
    <t>CHARGE TRIM.</t>
  </si>
  <si>
    <t>CA CAF TRIM.</t>
  </si>
  <si>
    <t>TOTAL 1er TRIMESTRE</t>
  </si>
  <si>
    <t>TOTAL 2e TRIMESTRE</t>
  </si>
  <si>
    <t>TOTAL 3e TRIMESTRE</t>
  </si>
  <si>
    <t>TOTAL 4e TRIMESTRE</t>
  </si>
  <si>
    <t xml:space="preserve">CA TOTAL BRUT ACTUEL NON ARRONDI </t>
  </si>
  <si>
    <t>CA BRUT TOTAL ADMINISTRATIF (arrondi) pour DECLARATIONS TRIM.</t>
  </si>
  <si>
    <t>TOTAL TRIM ADMINISTRATIF</t>
  </si>
  <si>
    <t>TOTAL TRIM. ADMINISTRATIF</t>
  </si>
  <si>
    <t>TOTAL</t>
  </si>
  <si>
    <t>PENSEZ à bien déclarer aux impots les montants ci-dessous aux différentes cases dans votre Déclaration trimestrielle (net entreprise) et annuelle(Cerfa 2042-C PRO), normalement l'abattement fiscal (impots sur les revenus professionnels) se fera suivant les cas (71%, 50%, 34% ou un mixe de 2 activités maximum : vente et prestation de services BIC [Artisans, commerçant, etc.] ou BNC [professions libérale ou qui dépendent de la CIPAV]) et normalement vos ressources seront bien celles calculer au montant total avec abattement pour l'année de référence.</t>
  </si>
  <si>
    <t>La règle de l'arrondi pour l'administration : on doit doit déclarer le CA à l'euro supérieur dès que les décimales dépassent ou égalent 0.5 Euros. J'ai mis des formules qui calculent comme l'administration pour chaque total trimestriel. Il se peut que cela fasse des écart avec le CA Brut Actuel, c'est normal, mais au moins vous n'aurez pas de soucis ultérieur avec vos déclarations...</t>
  </si>
  <si>
    <t xml:space="preserve">Montant mensuel  :  </t>
  </si>
  <si>
    <t>Taux d'activité</t>
  </si>
  <si>
    <t>CA NET TRIM / AN.</t>
  </si>
  <si>
    <t>TOTAL AN / MOIS :</t>
  </si>
  <si>
    <r>
      <t xml:space="preserve">Cumuler plusieurs activités en auto-entreprise est donc possible, et très simple à mettre en œuvre. N’hésitez donc plus à développer votre entreprise en l’enrichissant d’une nouvelle offre pour vos clients ! 
</t>
    </r>
    <r>
      <rPr>
        <sz val="16"/>
        <color theme="1"/>
        <rFont val="Calibri"/>
        <family val="2"/>
        <scheme val="minor"/>
      </rPr>
      <t xml:space="preserve">⚠ </t>
    </r>
    <r>
      <rPr>
        <b/>
        <sz val="11"/>
        <color theme="1"/>
        <rFont val="Calibri"/>
        <family val="2"/>
        <scheme val="minor"/>
      </rPr>
      <t>Attention : tous CA supérieur à 35 200 € entrainera la facturation de la TVA !!!</t>
    </r>
  </si>
  <si>
    <t>% CA</t>
  </si>
  <si>
    <t xml:space="preserve">      LEGENDES</t>
  </si>
  <si>
    <t>CASE à REMPLIR</t>
  </si>
  <si>
    <t>CASE DESCRIPTIVE</t>
  </si>
  <si>
    <t>REMPLISSAGE AUTO.</t>
  </si>
  <si>
    <t>CASE à DECLARER</t>
  </si>
  <si>
    <t>CASE TOTAL TRIM.</t>
  </si>
  <si>
    <t>TOTAL MENSUEL</t>
  </si>
  <si>
    <t>⬆️
CA à decl. charges 1er Trimestre</t>
  </si>
  <si>
    <t>⬆️
CA à decl. charges 2e Trimestre</t>
  </si>
  <si>
    <t>⬆️
CA à decl. charges 3e Trimestre</t>
  </si>
  <si>
    <t>⬆️
CA à decl. charges 4e Trimestre</t>
  </si>
  <si>
    <t>⬅️ CA CAF à Décl. 1er TRIM</t>
  </si>
  <si>
    <t>⬅️ CA CAF à Décl. 2e TRIM</t>
  </si>
  <si>
    <t>⬅️ CA CAF à Décl. 3e TRIM</t>
  </si>
  <si>
    <t>⬅️ CA CAF à Décl. 4e TRIM</t>
  </si>
  <si>
    <t>SI(Montant Trim&lt;=503,68;Montant max CAF AAH mensuel-((CA TRIM*0.8)/12);Montant max CAF AAH mensuel-(((CA TRIM*0.3)-((CA TRIM*0.3)*0.8))+((CA TRIM*0.7)-((CA TRIM*0.7)*0.4))))</t>
  </si>
  <si>
    <t>Chiffre d'Affaires brut 2025</t>
  </si>
  <si>
    <r>
      <t xml:space="preserve">SI(Montant Trim&lt;=503,68;1033,32-((CA TRIM*0.8)/12);1033,32-(((CA TRIM*0.3)-((CA TRIM*0.3)*0.8))+((CA TRIM*0.7)-((CA TRIM*0.7)*0.4)))) </t>
    </r>
    <r>
      <rPr>
        <b/>
        <i/>
        <sz val="11"/>
        <color indexed="8"/>
        <rFont val="Calibri"/>
        <family val="2"/>
      </rPr>
      <t>au 11/2024 pour un célibataire sans enfant</t>
    </r>
  </si>
  <si>
    <t>Le 1er tableau permet de calculer l'AAH trimestrielle de ce tableur, le mettre à jour avec les autres tableaux le 01/04/2026 (dernière augmentation).</t>
  </si>
  <si>
    <r>
      <rPr>
        <b/>
        <sz val="14"/>
        <color rgb="FF002060"/>
        <rFont val="Cambria"/>
        <family val="1"/>
      </rPr>
      <t xml:space="preserve">(2) </t>
    </r>
    <r>
      <rPr>
        <b/>
        <sz val="9"/>
        <color rgb="FF002060"/>
        <rFont val="Cambria"/>
        <family val="1"/>
      </rPr>
      <t>Plafond 1 er avril 2026 (1042,62 € x 12 mois  pour un célibataire + 5942,11 € /an et par enfant(s)). Mettre ces chiffre dans le premier tableau à partir de avril 2026 pour recalculer l'AAH automatiquement</t>
    </r>
  </si>
  <si>
    <t>Plafonds de ressources à remplacer et le mettre à jour en copiant les chiffres à partir de 12 511,12 à 36 907,11 € du tableau (2) de droite ci-contre le 01/04/2026, les calculs de l'allocation AAH se referont automatiquement.</t>
  </si>
  <si>
    <t xml:space="preserve">CA 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</si>
</sst>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quot;€&quot;* #,##0.00_);_(&quot;€&quot;* \(#,##0.00\);_(&quot;€&quot;* &quot;-&quot;??_);_(@_)"/>
    <numFmt numFmtId="165" formatCode="_-* #,##0.00\ [$€-40C]_-;\-* #,##0.00\ [$€-40C]_-;_-* &quot;-&quot;??\ [$€-40C]_-;_-@_-"/>
    <numFmt numFmtId="166" formatCode="#,##0.00\ &quot;€&quot;"/>
    <numFmt numFmtId="167" formatCode="[$-F800]dddd\,\ mmmm\ dd\,\ yyyy"/>
    <numFmt numFmtId="168" formatCode="0.0%"/>
  </numFmts>
  <fonts count="58" x14ac:knownFonts="1">
    <font>
      <sz val="11"/>
      <color theme="1"/>
      <name val="Calibri"/>
      <family val="2"/>
      <scheme val="minor"/>
    </font>
    <font>
      <b/>
      <i/>
      <sz val="11"/>
      <color indexed="8"/>
      <name val="Calibri"/>
      <family val="2"/>
    </font>
    <font>
      <sz val="9"/>
      <color indexed="8"/>
      <name val="Calibri"/>
      <family val="2"/>
    </font>
    <font>
      <b/>
      <sz val="9"/>
      <color indexed="8"/>
      <name val="Calibri"/>
      <family val="2"/>
    </font>
    <font>
      <sz val="11"/>
      <color theme="1"/>
      <name val="Calibri"/>
      <family val="2"/>
      <scheme val="minor"/>
    </font>
    <font>
      <sz val="11"/>
      <color rgb="FF006100"/>
      <name val="Calibri"/>
      <family val="2"/>
      <scheme val="minor"/>
    </font>
    <font>
      <sz val="11"/>
      <color theme="0"/>
      <name val="Calibri"/>
      <family val="2"/>
      <scheme val="minor"/>
    </font>
    <font>
      <b/>
      <i/>
      <sz val="11"/>
      <color theme="1"/>
      <name val="Calibri"/>
      <family val="2"/>
      <scheme val="minor"/>
    </font>
    <font>
      <i/>
      <sz val="11"/>
      <color theme="1"/>
      <name val="Calibri"/>
      <family val="2"/>
      <scheme val="minor"/>
    </font>
    <font>
      <b/>
      <sz val="11"/>
      <color theme="0"/>
      <name val="Calibri"/>
      <family val="2"/>
      <scheme val="minor"/>
    </font>
    <font>
      <b/>
      <sz val="11"/>
      <color theme="1"/>
      <name val="Calibri"/>
      <family val="2"/>
      <scheme val="minor"/>
    </font>
    <font>
      <b/>
      <sz val="13.5"/>
      <color theme="1"/>
      <name val="Calibri"/>
      <family val="2"/>
      <scheme val="minor"/>
    </font>
    <font>
      <b/>
      <sz val="18"/>
      <color theme="0"/>
      <name val="Cambria"/>
      <family val="1"/>
    </font>
    <font>
      <sz val="18"/>
      <color rgb="FF006100"/>
      <name val="Calibri"/>
      <family val="2"/>
      <scheme val="minor"/>
    </font>
    <font>
      <b/>
      <sz val="12"/>
      <color theme="0"/>
      <name val="Cambria"/>
      <family val="1"/>
    </font>
    <font>
      <sz val="10"/>
      <color theme="0"/>
      <name val="Calibri"/>
      <family val="2"/>
      <scheme val="minor"/>
    </font>
    <font>
      <sz val="16"/>
      <color theme="0"/>
      <name val="Calibri"/>
      <family val="2"/>
      <scheme val="minor"/>
    </font>
    <font>
      <b/>
      <sz val="16"/>
      <color theme="0"/>
      <name val="Cambria"/>
      <family val="1"/>
    </font>
    <font>
      <sz val="12"/>
      <color theme="1"/>
      <name val="Calibri"/>
      <family val="2"/>
      <scheme val="minor"/>
    </font>
    <font>
      <sz val="9"/>
      <color theme="1"/>
      <name val="Calibri"/>
      <family val="2"/>
      <scheme val="minor"/>
    </font>
    <font>
      <b/>
      <sz val="9"/>
      <color rgb="FF002060"/>
      <name val="Cambria"/>
      <family val="1"/>
    </font>
    <font>
      <b/>
      <sz val="18"/>
      <color theme="0"/>
      <name val="Calibri"/>
      <family val="2"/>
      <scheme val="minor"/>
    </font>
    <font>
      <sz val="11"/>
      <name val="Calibri"/>
      <family val="2"/>
      <scheme val="minor"/>
    </font>
    <font>
      <sz val="10"/>
      <name val="Calibri"/>
      <family val="2"/>
      <scheme val="minor"/>
    </font>
    <font>
      <b/>
      <sz val="9"/>
      <color theme="0"/>
      <name val="Cambria"/>
      <family val="1"/>
    </font>
    <font>
      <b/>
      <sz val="9"/>
      <color rgb="FF5A5A5A"/>
      <name val="Roboto"/>
    </font>
    <font>
      <sz val="7"/>
      <color rgb="FF505050"/>
      <name val="Roboto"/>
    </font>
    <font>
      <b/>
      <i/>
      <sz val="11"/>
      <name val="Calibri"/>
      <family val="2"/>
      <scheme val="minor"/>
    </font>
    <font>
      <b/>
      <sz val="11"/>
      <color theme="9" tint="-0.499984740745262"/>
      <name val="Calibri"/>
      <family val="2"/>
      <scheme val="minor"/>
    </font>
    <font>
      <b/>
      <i/>
      <sz val="12"/>
      <color theme="9" tint="-0.499984740745262"/>
      <name val="Calibri"/>
      <family val="2"/>
      <scheme val="minor"/>
    </font>
    <font>
      <b/>
      <sz val="12"/>
      <color theme="1"/>
      <name val="Calibri"/>
      <family val="2"/>
      <scheme val="minor"/>
    </font>
    <font>
      <u/>
      <sz val="11"/>
      <color theme="10"/>
      <name val="Calibri"/>
      <family val="2"/>
      <scheme val="minor"/>
    </font>
    <font>
      <sz val="13.5"/>
      <color theme="1"/>
      <name val="Calibri"/>
      <family val="2"/>
      <scheme val="minor"/>
    </font>
    <font>
      <b/>
      <i/>
      <sz val="13.5"/>
      <color theme="1"/>
      <name val="Calibri"/>
      <family val="2"/>
      <scheme val="minor"/>
    </font>
    <font>
      <sz val="18"/>
      <color theme="0"/>
      <name val="Calibri"/>
      <family val="2"/>
      <scheme val="minor"/>
    </font>
    <font>
      <b/>
      <sz val="14"/>
      <color theme="0"/>
      <name val="Calibri"/>
      <family val="2"/>
      <scheme val="minor"/>
    </font>
    <font>
      <b/>
      <sz val="18"/>
      <name val="Cambria"/>
      <family val="1"/>
    </font>
    <font>
      <b/>
      <sz val="24"/>
      <color theme="1"/>
      <name val="Calibri"/>
      <family val="2"/>
      <scheme val="minor"/>
    </font>
    <font>
      <b/>
      <sz val="18"/>
      <color theme="1"/>
      <name val="Calibri"/>
      <family val="2"/>
      <scheme val="minor"/>
    </font>
    <font>
      <b/>
      <u/>
      <sz val="11"/>
      <color theme="1"/>
      <name val="Calibri"/>
      <family val="2"/>
      <scheme val="minor"/>
    </font>
    <font>
      <b/>
      <i/>
      <sz val="18"/>
      <color theme="9" tint="-0.249977111117893"/>
      <name val="Calibri"/>
      <family val="2"/>
      <scheme val="minor"/>
    </font>
    <font>
      <b/>
      <i/>
      <sz val="16"/>
      <color theme="9" tint="-0.249977111117893"/>
      <name val="Calibri"/>
      <family val="2"/>
      <scheme val="minor"/>
    </font>
    <font>
      <sz val="9"/>
      <color theme="0"/>
      <name val="Calibri"/>
      <family val="2"/>
      <scheme val="minor"/>
    </font>
    <font>
      <b/>
      <sz val="9"/>
      <color theme="0"/>
      <name val="Calibri"/>
      <family val="2"/>
      <scheme val="minor"/>
    </font>
    <font>
      <b/>
      <i/>
      <sz val="10"/>
      <name val="Cambria"/>
      <family val="1"/>
    </font>
    <font>
      <i/>
      <sz val="13.5"/>
      <color theme="1"/>
      <name val="Calibri"/>
      <family val="2"/>
      <scheme val="minor"/>
    </font>
    <font>
      <b/>
      <sz val="8"/>
      <name val="Calibri"/>
      <family val="2"/>
      <scheme val="minor"/>
    </font>
    <font>
      <b/>
      <sz val="12"/>
      <color theme="9" tint="-0.499984740745262"/>
      <name val="Calibri"/>
      <family val="2"/>
      <scheme val="minor"/>
    </font>
    <font>
      <sz val="11"/>
      <color theme="9" tint="-0.499984740745262"/>
      <name val="Calibri"/>
      <family val="2"/>
      <scheme val="minor"/>
    </font>
    <font>
      <sz val="18"/>
      <color theme="0"/>
      <name val="Calibri"/>
      <family val="2"/>
    </font>
    <font>
      <sz val="16"/>
      <color theme="1"/>
      <name val="Calibri"/>
      <family val="2"/>
      <scheme val="minor"/>
    </font>
    <font>
      <sz val="14"/>
      <color theme="0"/>
      <name val="Calibri"/>
      <family val="2"/>
    </font>
    <font>
      <sz val="8"/>
      <color rgb="FF000000"/>
      <name val="Segoe UI"/>
      <family val="2"/>
    </font>
    <font>
      <b/>
      <i/>
      <sz val="11"/>
      <color theme="0"/>
      <name val="Calibri"/>
      <family val="2"/>
      <scheme val="minor"/>
    </font>
    <font>
      <b/>
      <i/>
      <sz val="12"/>
      <color theme="0"/>
      <name val="Calibri"/>
      <family val="2"/>
      <scheme val="minor"/>
    </font>
    <font>
      <b/>
      <sz val="12"/>
      <name val="Cambria"/>
      <family val="1"/>
    </font>
    <font>
      <b/>
      <sz val="12"/>
      <color theme="0"/>
      <name val="Calibri"/>
      <family val="2"/>
      <scheme val="minor"/>
    </font>
    <font>
      <b/>
      <sz val="14"/>
      <color rgb="FF002060"/>
      <name val="Cambria"/>
      <family val="1"/>
    </font>
  </fonts>
  <fills count="26">
    <fill>
      <patternFill patternType="none"/>
    </fill>
    <fill>
      <patternFill patternType="gray125"/>
    </fill>
    <fill>
      <patternFill patternType="solid">
        <fgColor rgb="FFC6EFCE"/>
      </patternFill>
    </fill>
    <fill>
      <patternFill patternType="solid">
        <fgColor theme="9"/>
      </patternFill>
    </fill>
    <fill>
      <patternFill patternType="solid">
        <fgColor theme="8" tint="0.59999389629810485"/>
        <bgColor indexed="64"/>
      </patternFill>
    </fill>
    <fill>
      <patternFill patternType="solid">
        <fgColor theme="9"/>
        <bgColor indexed="64"/>
      </patternFill>
    </fill>
    <fill>
      <patternFill patternType="solid">
        <fgColor theme="4"/>
        <bgColor indexed="64"/>
      </patternFill>
    </fill>
    <fill>
      <patternFill patternType="solid">
        <fgColor rgb="FF00B0F0"/>
        <bgColor indexed="64"/>
      </patternFill>
    </fill>
    <fill>
      <patternFill patternType="solid">
        <fgColor theme="5"/>
        <bgColor indexed="64"/>
      </patternFill>
    </fill>
    <fill>
      <patternFill patternType="solid">
        <fgColor theme="4" tint="-0.249977111117893"/>
        <bgColor theme="4"/>
      </patternFill>
    </fill>
    <fill>
      <patternFill patternType="solid">
        <fgColor theme="9" tint="-0.249977111117893"/>
        <bgColor indexed="64"/>
      </patternFill>
    </fill>
    <fill>
      <patternFill patternType="solid">
        <fgColor theme="4"/>
        <bgColor theme="4"/>
      </patternFill>
    </fill>
    <fill>
      <patternFill patternType="solid">
        <fgColor theme="4" tint="-0.249977111117893"/>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theme="7" tint="0.79998168889431442"/>
        <bgColor theme="9" tint="0.79998168889431442"/>
      </patternFill>
    </fill>
    <fill>
      <patternFill patternType="solid">
        <fgColor rgb="FFDBF4F9"/>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CC"/>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79998168889431442"/>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theme="0"/>
      </left>
      <right style="thin">
        <color theme="0"/>
      </right>
      <top style="thin">
        <color theme="0"/>
      </top>
      <bottom style="thin">
        <color theme="0"/>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0"/>
      </right>
      <top style="medium">
        <color indexed="64"/>
      </top>
      <bottom style="thin">
        <color theme="0"/>
      </bottom>
      <diagonal/>
    </border>
    <border>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right style="medium">
        <color indexed="64"/>
      </right>
      <top style="medium">
        <color indexed="64"/>
      </top>
      <bottom style="thin">
        <color theme="0"/>
      </bottom>
      <diagonal/>
    </border>
    <border>
      <left style="medium">
        <color indexed="64"/>
      </left>
      <right style="thin">
        <color theme="0"/>
      </right>
      <top/>
      <bottom style="thin">
        <color theme="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B2B2B2"/>
      </left>
      <right style="thin">
        <color rgb="FFB2B2B2"/>
      </right>
      <top style="thin">
        <color rgb="FFB2B2B2"/>
      </top>
      <bottom style="thin">
        <color rgb="FFB2B2B2"/>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theme="9"/>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7">
    <xf numFmtId="0" fontId="0" fillId="0" borderId="0"/>
    <xf numFmtId="0" fontId="6" fillId="3" borderId="0" applyNumberFormat="0" applyBorder="0" applyAlignment="0" applyProtection="0"/>
    <xf numFmtId="164" fontId="4" fillId="0" borderId="0" applyFont="0" applyFill="0" applyBorder="0" applyAlignment="0" applyProtection="0"/>
    <xf numFmtId="0" fontId="5" fillId="2" borderId="0" applyNumberFormat="0" applyBorder="0" applyAlignment="0" applyProtection="0"/>
    <xf numFmtId="0" fontId="31" fillId="0" borderId="0" applyNumberFormat="0" applyFill="0" applyBorder="0" applyAlignment="0" applyProtection="0"/>
    <xf numFmtId="9" fontId="4" fillId="0" borderId="0" applyFont="0" applyFill="0" applyBorder="0" applyAlignment="0" applyProtection="0"/>
    <xf numFmtId="0" fontId="4" fillId="21" borderId="57" applyNumberFormat="0" applyFont="0" applyAlignment="0" applyProtection="0"/>
  </cellStyleXfs>
  <cellXfs count="361">
    <xf numFmtId="0" fontId="0" fillId="0" borderId="0" xfId="0"/>
    <xf numFmtId="0" fontId="7" fillId="0" borderId="0" xfId="0" applyFont="1" applyAlignment="1">
      <alignment horizontal="right"/>
    </xf>
    <xf numFmtId="14" fontId="7" fillId="0" borderId="0" xfId="0" applyNumberFormat="1" applyFont="1" applyAlignment="1">
      <alignment horizontal="left" vertical="center"/>
    </xf>
    <xf numFmtId="0" fontId="8" fillId="0" borderId="0" xfId="0" applyFont="1"/>
    <xf numFmtId="164" fontId="0" fillId="0" borderId="0" xfId="0" applyNumberFormat="1"/>
    <xf numFmtId="0" fontId="10" fillId="0" borderId="0" xfId="0" applyFont="1" applyAlignment="1">
      <alignment horizontal="right"/>
    </xf>
    <xf numFmtId="0" fontId="7" fillId="0" borderId="0" xfId="0" applyFont="1"/>
    <xf numFmtId="166" fontId="0" fillId="0" borderId="0" xfId="0" applyNumberFormat="1"/>
    <xf numFmtId="165" fontId="0" fillId="0" borderId="0" xfId="0" applyNumberFormat="1"/>
    <xf numFmtId="164" fontId="4" fillId="0" borderId="0" xfId="2" applyAlignment="1">
      <alignment vertical="center" wrapText="1"/>
    </xf>
    <xf numFmtId="0" fontId="9" fillId="8" borderId="7" xfId="0" applyFont="1" applyFill="1" applyBorder="1" applyAlignment="1">
      <alignment horizontal="center" vertical="center" wrapText="1"/>
    </xf>
    <xf numFmtId="0" fontId="12" fillId="0" borderId="2" xfId="3" applyFont="1" applyFill="1" applyBorder="1" applyAlignment="1">
      <alignment vertical="center" wrapText="1"/>
    </xf>
    <xf numFmtId="0" fontId="12" fillId="0" borderId="0" xfId="3" applyFont="1" applyFill="1" applyAlignment="1">
      <alignment vertical="center" wrapText="1"/>
    </xf>
    <xf numFmtId="0" fontId="0" fillId="0" borderId="0" xfId="0" applyAlignment="1">
      <alignment horizontal="left" vertical="center" wrapText="1"/>
    </xf>
    <xf numFmtId="164" fontId="6" fillId="0" borderId="0" xfId="1" applyNumberFormat="1" applyFill="1" applyAlignment="1">
      <alignment vertical="center" wrapText="1"/>
    </xf>
    <xf numFmtId="164" fontId="6" fillId="0" borderId="0" xfId="1" applyNumberFormat="1" applyFill="1" applyAlignment="1">
      <alignment horizontal="center" vertical="center" wrapText="1"/>
    </xf>
    <xf numFmtId="0" fontId="14" fillId="0" borderId="0" xfId="3" applyFont="1" applyFill="1" applyAlignment="1">
      <alignment vertical="center"/>
    </xf>
    <xf numFmtId="165" fontId="9" fillId="8" borderId="7" xfId="0" applyNumberFormat="1" applyFont="1" applyFill="1" applyBorder="1" applyAlignment="1">
      <alignment horizontal="center" vertical="center" wrapText="1"/>
    </xf>
    <xf numFmtId="0" fontId="9" fillId="0" borderId="0" xfId="0" applyFont="1" applyAlignment="1">
      <alignment horizontal="center" vertical="center" wrapText="1"/>
    </xf>
    <xf numFmtId="0" fontId="6" fillId="0" borderId="0" xfId="0" applyFont="1" applyAlignment="1">
      <alignment horizontal="center" vertical="center"/>
    </xf>
    <xf numFmtId="164" fontId="6" fillId="0" borderId="0" xfId="0" applyNumberFormat="1" applyFont="1" applyAlignment="1">
      <alignment horizontal="center" vertical="center"/>
    </xf>
    <xf numFmtId="164" fontId="6" fillId="0" borderId="0" xfId="2" applyFont="1" applyAlignment="1">
      <alignment horizontal="center" vertical="center"/>
    </xf>
    <xf numFmtId="165" fontId="9" fillId="0" borderId="0" xfId="0" applyNumberFormat="1" applyFont="1" applyAlignment="1">
      <alignment horizontal="center" vertical="center" wrapText="1"/>
    </xf>
    <xf numFmtId="0" fontId="20" fillId="0" borderId="0" xfId="3" applyFont="1" applyFill="1" applyAlignment="1">
      <alignment vertical="center" wrapText="1"/>
    </xf>
    <xf numFmtId="164" fontId="23" fillId="0" borderId="0" xfId="2" applyFont="1" applyAlignment="1">
      <alignment vertical="center"/>
    </xf>
    <xf numFmtId="0" fontId="9" fillId="0" borderId="0" xfId="0" applyFont="1" applyAlignment="1">
      <alignment vertical="center" wrapText="1"/>
    </xf>
    <xf numFmtId="0" fontId="24" fillId="0" borderId="0" xfId="3" applyFont="1" applyFill="1" applyAlignment="1">
      <alignment vertical="center" wrapText="1"/>
    </xf>
    <xf numFmtId="164" fontId="22" fillId="0" borderId="0" xfId="1" applyNumberFormat="1" applyFont="1" applyFill="1" applyAlignment="1">
      <alignment horizontal="center" vertical="center" wrapText="1"/>
    </xf>
    <xf numFmtId="0" fontId="25" fillId="0" borderId="0" xfId="0" applyFont="1" applyAlignment="1">
      <alignment vertical="center" wrapText="1"/>
    </xf>
    <xf numFmtId="0" fontId="26" fillId="0" borderId="0" xfId="0" applyFont="1" applyAlignment="1">
      <alignment vertical="center" wrapText="1"/>
    </xf>
    <xf numFmtId="0" fontId="6" fillId="0" borderId="0" xfId="0" applyFont="1" applyAlignment="1">
      <alignment vertical="center"/>
    </xf>
    <xf numFmtId="0" fontId="18" fillId="0" borderId="0" xfId="0" applyFont="1" applyAlignment="1">
      <alignment horizontal="center" vertical="center"/>
    </xf>
    <xf numFmtId="0" fontId="18" fillId="0" borderId="0" xfId="0" applyFont="1" applyAlignment="1">
      <alignment horizontal="center" vertical="center" wrapText="1"/>
    </xf>
    <xf numFmtId="0" fontId="0" fillId="0" borderId="0" xfId="0" applyAlignment="1">
      <alignment horizontal="right"/>
    </xf>
    <xf numFmtId="0" fontId="0" fillId="0" borderId="0" xfId="0" applyAlignment="1">
      <alignment horizontal="center"/>
    </xf>
    <xf numFmtId="0" fontId="18" fillId="0" borderId="0" xfId="0" applyFont="1" applyAlignment="1">
      <alignment vertical="center"/>
    </xf>
    <xf numFmtId="0" fontId="32" fillId="0" borderId="2" xfId="0" applyFont="1" applyBorder="1" applyAlignment="1">
      <alignment vertical="center" wrapText="1"/>
    </xf>
    <xf numFmtId="0" fontId="32" fillId="0" borderId="0" xfId="0" applyFont="1" applyAlignment="1">
      <alignment vertical="center" wrapText="1"/>
    </xf>
    <xf numFmtId="0" fontId="36" fillId="0" borderId="0" xfId="3" applyFont="1" applyFill="1" applyAlignment="1">
      <alignment vertical="center" wrapText="1"/>
    </xf>
    <xf numFmtId="9" fontId="0" fillId="20" borderId="1" xfId="0" applyNumberFormat="1" applyFill="1" applyBorder="1" applyAlignment="1">
      <alignment horizontal="center" vertical="center" wrapText="1"/>
    </xf>
    <xf numFmtId="0" fontId="0" fillId="0" borderId="1" xfId="0" applyBorder="1" applyAlignment="1">
      <alignment horizontal="center" vertical="center" wrapText="1"/>
    </xf>
    <xf numFmtId="0" fontId="10" fillId="19" borderId="1" xfId="0" applyFont="1" applyFill="1" applyBorder="1" applyAlignment="1">
      <alignment horizontal="center" vertical="center" wrapText="1"/>
    </xf>
    <xf numFmtId="166" fontId="9" fillId="8" borderId="7" xfId="0" applyNumberFormat="1" applyFont="1" applyFill="1" applyBorder="1" applyAlignment="1">
      <alignment horizontal="center" vertical="center" wrapText="1"/>
    </xf>
    <xf numFmtId="0" fontId="0" fillId="0" borderId="1" xfId="0" applyBorder="1" applyAlignment="1">
      <alignment vertical="center" wrapText="1"/>
    </xf>
    <xf numFmtId="0" fontId="0" fillId="20" borderId="1" xfId="0" applyFill="1" applyBorder="1" applyAlignment="1">
      <alignment vertical="center" wrapText="1"/>
    </xf>
    <xf numFmtId="15" fontId="0" fillId="0" borderId="0" xfId="0" applyNumberFormat="1" applyAlignment="1">
      <alignment vertical="center"/>
    </xf>
    <xf numFmtId="0" fontId="0" fillId="0" borderId="0" xfId="0" applyAlignment="1">
      <alignment vertical="center" wrapText="1"/>
    </xf>
    <xf numFmtId="0" fontId="0" fillId="0" borderId="0" xfId="0" applyAlignment="1">
      <alignment vertical="center"/>
    </xf>
    <xf numFmtId="0" fontId="30" fillId="0" borderId="0" xfId="0" applyFont="1" applyAlignment="1">
      <alignment vertical="center"/>
    </xf>
    <xf numFmtId="0" fontId="38" fillId="0" borderId="0" xfId="0" applyFont="1" applyAlignment="1">
      <alignment vertical="center"/>
    </xf>
    <xf numFmtId="0" fontId="11" fillId="0" borderId="0" xfId="0" applyFont="1" applyAlignment="1">
      <alignment vertical="center"/>
    </xf>
    <xf numFmtId="0" fontId="31" fillId="0" borderId="0" xfId="4" applyFill="1" applyBorder="1" applyAlignment="1">
      <alignment vertical="center"/>
    </xf>
    <xf numFmtId="0" fontId="0" fillId="0" borderId="0" xfId="0" applyAlignment="1">
      <alignment horizontal="center" vertical="center"/>
    </xf>
    <xf numFmtId="0" fontId="37" fillId="0" borderId="0" xfId="0" applyFont="1" applyAlignment="1">
      <alignment vertical="center"/>
    </xf>
    <xf numFmtId="0" fontId="10" fillId="0" borderId="0" xfId="0" applyFont="1" applyAlignment="1">
      <alignment vertical="center"/>
    </xf>
    <xf numFmtId="0" fontId="31" fillId="0" borderId="0" xfId="4" applyFill="1" applyBorder="1" applyAlignment="1"/>
    <xf numFmtId="0" fontId="39" fillId="0" borderId="0" xfId="0" applyFont="1" applyAlignment="1">
      <alignment vertical="center"/>
    </xf>
    <xf numFmtId="0" fontId="10" fillId="0" borderId="0" xfId="0" applyFont="1"/>
    <xf numFmtId="0" fontId="36" fillId="0" borderId="0" xfId="3" applyFont="1" applyFill="1" applyBorder="1" applyAlignment="1">
      <alignment vertical="center"/>
    </xf>
    <xf numFmtId="0" fontId="10" fillId="0" borderId="0" xfId="0" applyFont="1" applyAlignment="1">
      <alignment horizontal="center" vertical="center"/>
    </xf>
    <xf numFmtId="9" fontId="0" fillId="0" borderId="0" xfId="0" applyNumberFormat="1" applyAlignment="1">
      <alignment horizontal="center" vertical="center"/>
    </xf>
    <xf numFmtId="9" fontId="0" fillId="0" borderId="0" xfId="0" applyNumberFormat="1" applyAlignment="1">
      <alignment vertical="center"/>
    </xf>
    <xf numFmtId="0" fontId="0" fillId="0" borderId="23" xfId="0" applyBorder="1"/>
    <xf numFmtId="0" fontId="36" fillId="0" borderId="0" xfId="3" applyFont="1" applyFill="1" applyBorder="1" applyAlignment="1">
      <alignment vertical="center" wrapText="1"/>
    </xf>
    <xf numFmtId="0" fontId="0" fillId="0" borderId="24" xfId="0" applyBorder="1"/>
    <xf numFmtId="0" fontId="9" fillId="7" borderId="44" xfId="0" applyFont="1" applyFill="1" applyBorder="1" applyAlignment="1">
      <alignment horizontal="center" vertical="center" wrapText="1"/>
    </xf>
    <xf numFmtId="0" fontId="9" fillId="9" borderId="45" xfId="0" applyFont="1" applyFill="1" applyBorder="1" applyAlignment="1">
      <alignment horizontal="center" vertical="center" wrapText="1"/>
    </xf>
    <xf numFmtId="0" fontId="6" fillId="7" borderId="44" xfId="0" applyFont="1" applyFill="1" applyBorder="1" applyAlignment="1">
      <alignment horizontal="center" vertical="center"/>
    </xf>
    <xf numFmtId="166" fontId="9" fillId="9" borderId="45" xfId="0" applyNumberFormat="1" applyFont="1" applyFill="1" applyBorder="1" applyAlignment="1">
      <alignment horizontal="center" vertical="center" wrapText="1"/>
    </xf>
    <xf numFmtId="165" fontId="9" fillId="9" borderId="45" xfId="0" applyNumberFormat="1" applyFont="1" applyFill="1" applyBorder="1" applyAlignment="1">
      <alignment horizontal="center" vertical="center" wrapText="1"/>
    </xf>
    <xf numFmtId="0" fontId="9" fillId="6" borderId="49" xfId="0" applyFont="1" applyFill="1" applyBorder="1" applyAlignment="1">
      <alignment horizontal="center" vertical="center"/>
    </xf>
    <xf numFmtId="0" fontId="0" fillId="8" borderId="51" xfId="0" applyFill="1" applyBorder="1" applyAlignment="1">
      <alignment horizontal="center" vertical="center"/>
    </xf>
    <xf numFmtId="0" fontId="9" fillId="9" borderId="51" xfId="0" applyFont="1" applyFill="1" applyBorder="1" applyAlignment="1">
      <alignment horizontal="center" vertical="center" wrapText="1"/>
    </xf>
    <xf numFmtId="0" fontId="6" fillId="5" borderId="51" xfId="0" applyFont="1" applyFill="1" applyBorder="1" applyAlignment="1">
      <alignment horizontal="center" vertical="center" wrapText="1"/>
    </xf>
    <xf numFmtId="0" fontId="6" fillId="10" borderId="52" xfId="0" applyFont="1" applyFill="1" applyBorder="1" applyAlignment="1">
      <alignment horizontal="center" vertical="center"/>
    </xf>
    <xf numFmtId="0" fontId="9" fillId="11" borderId="53" xfId="0" applyFont="1" applyFill="1" applyBorder="1" applyAlignment="1">
      <alignment horizontal="center" vertical="center"/>
    </xf>
    <xf numFmtId="0" fontId="9" fillId="11" borderId="44" xfId="0" applyFont="1" applyFill="1" applyBorder="1" applyAlignment="1">
      <alignment horizontal="center" vertical="center"/>
    </xf>
    <xf numFmtId="0" fontId="9" fillId="11" borderId="46" xfId="0" applyFont="1" applyFill="1" applyBorder="1" applyAlignment="1">
      <alignment horizontal="center" vertical="center" wrapText="1"/>
    </xf>
    <xf numFmtId="164" fontId="6" fillId="12" borderId="47" xfId="0" applyNumberFormat="1" applyFont="1" applyFill="1" applyBorder="1" applyAlignment="1">
      <alignment horizontal="right" vertical="center"/>
    </xf>
    <xf numFmtId="0" fontId="42" fillId="10" borderId="15" xfId="0" applyFont="1" applyFill="1" applyBorder="1" applyAlignment="1">
      <alignment horizontal="center" vertical="center" wrapText="1"/>
    </xf>
    <xf numFmtId="10" fontId="9" fillId="5" borderId="16" xfId="5" applyNumberFormat="1" applyFont="1" applyFill="1" applyBorder="1" applyAlignment="1">
      <alignment horizontal="center" vertical="center" wrapText="1"/>
    </xf>
    <xf numFmtId="16" fontId="12" fillId="15" borderId="13" xfId="3" applyNumberFormat="1" applyFont="1" applyFill="1" applyBorder="1" applyAlignment="1">
      <alignment horizontal="center" vertical="center" wrapText="1"/>
    </xf>
    <xf numFmtId="0" fontId="6" fillId="7" borderId="50" xfId="0" applyFont="1" applyFill="1" applyBorder="1" applyAlignment="1">
      <alignment horizontal="center" vertical="center" wrapText="1"/>
    </xf>
    <xf numFmtId="164" fontId="6" fillId="0" borderId="0" xfId="1" applyNumberFormat="1" applyFill="1" applyBorder="1" applyAlignment="1">
      <alignment vertical="center" wrapText="1"/>
    </xf>
    <xf numFmtId="9" fontId="13" fillId="2" borderId="5" xfId="3" applyNumberFormat="1" applyFont="1" applyBorder="1" applyAlignment="1">
      <alignment horizontal="center" vertical="center"/>
    </xf>
    <xf numFmtId="9" fontId="13" fillId="2" borderId="1" xfId="3" applyNumberFormat="1" applyFont="1" applyBorder="1" applyAlignment="1">
      <alignment horizontal="center" vertical="center"/>
    </xf>
    <xf numFmtId="9" fontId="13" fillId="2" borderId="6" xfId="3" applyNumberFormat="1" applyFont="1" applyBorder="1" applyAlignment="1">
      <alignment horizontal="center" vertical="center"/>
    </xf>
    <xf numFmtId="9" fontId="13" fillId="2" borderId="60" xfId="3" applyNumberFormat="1" applyFont="1" applyBorder="1" applyAlignment="1">
      <alignment horizontal="center" vertical="center"/>
    </xf>
    <xf numFmtId="9" fontId="13" fillId="2" borderId="61" xfId="3" applyNumberFormat="1" applyFont="1" applyBorder="1" applyAlignment="1">
      <alignment horizontal="center" vertical="center"/>
    </xf>
    <xf numFmtId="0" fontId="48" fillId="23" borderId="62" xfId="0" applyFont="1" applyFill="1" applyBorder="1" applyAlignment="1">
      <alignment horizontal="center" vertical="center" wrapText="1"/>
    </xf>
    <xf numFmtId="0" fontId="49" fillId="12" borderId="0" xfId="3" applyFont="1" applyFill="1" applyAlignment="1">
      <alignment horizontal="center" vertical="center" wrapText="1"/>
    </xf>
    <xf numFmtId="165" fontId="0" fillId="18" borderId="1" xfId="0" applyNumberFormat="1" applyFill="1" applyBorder="1" applyAlignment="1">
      <alignment horizontal="center" vertical="center"/>
    </xf>
    <xf numFmtId="165" fontId="6" fillId="7" borderId="7" xfId="0" applyNumberFormat="1" applyFont="1" applyFill="1" applyBorder="1" applyAlignment="1">
      <alignment vertical="center"/>
    </xf>
    <xf numFmtId="165" fontId="6" fillId="8" borderId="7" xfId="0" applyNumberFormat="1" applyFont="1" applyFill="1" applyBorder="1" applyAlignment="1">
      <alignment vertical="center"/>
    </xf>
    <xf numFmtId="165" fontId="6" fillId="12" borderId="7" xfId="0" applyNumberFormat="1" applyFont="1" applyFill="1" applyBorder="1" applyAlignment="1">
      <alignment vertical="center"/>
    </xf>
    <xf numFmtId="165" fontId="6" fillId="5" borderId="7" xfId="0" applyNumberFormat="1" applyFont="1" applyFill="1" applyBorder="1" applyAlignment="1">
      <alignment vertical="center"/>
    </xf>
    <xf numFmtId="165" fontId="6" fillId="12" borderId="7" xfId="2" applyNumberFormat="1" applyFont="1" applyFill="1" applyBorder="1" applyAlignment="1">
      <alignment vertical="center"/>
    </xf>
    <xf numFmtId="165" fontId="6" fillId="10" borderId="45" xfId="0" applyNumberFormat="1" applyFont="1" applyFill="1" applyBorder="1" applyAlignment="1">
      <alignment vertical="center"/>
    </xf>
    <xf numFmtId="165" fontId="6" fillId="7" borderId="47" xfId="0" applyNumberFormat="1" applyFont="1" applyFill="1" applyBorder="1" applyAlignment="1">
      <alignment horizontal="right" vertical="center"/>
    </xf>
    <xf numFmtId="165" fontId="6" fillId="8" borderId="47" xfId="0" applyNumberFormat="1" applyFont="1" applyFill="1" applyBorder="1" applyAlignment="1">
      <alignment horizontal="right" vertical="center"/>
    </xf>
    <xf numFmtId="165" fontId="6" fillId="5" borderId="47" xfId="0" applyNumberFormat="1" applyFont="1" applyFill="1" applyBorder="1" applyAlignment="1">
      <alignment horizontal="right" vertical="center"/>
    </xf>
    <xf numFmtId="165" fontId="6" fillId="12" borderId="47" xfId="0" applyNumberFormat="1" applyFont="1" applyFill="1" applyBorder="1" applyAlignment="1">
      <alignment horizontal="right" vertical="center"/>
    </xf>
    <xf numFmtId="165" fontId="6" fillId="10" borderId="48" xfId="0" applyNumberFormat="1" applyFont="1" applyFill="1" applyBorder="1" applyAlignment="1">
      <alignment horizontal="right" vertical="center"/>
    </xf>
    <xf numFmtId="0" fontId="0" fillId="0" borderId="0" xfId="0" applyAlignment="1">
      <alignment horizontal="center" wrapText="1"/>
    </xf>
    <xf numFmtId="14" fontId="0" fillId="0" borderId="0" xfId="0" applyNumberFormat="1"/>
    <xf numFmtId="9" fontId="13" fillId="2" borderId="63" xfId="3" applyNumberFormat="1" applyFont="1" applyBorder="1" applyAlignment="1">
      <alignment horizontal="center" vertical="center"/>
    </xf>
    <xf numFmtId="0" fontId="0" fillId="23" borderId="59" xfId="0" applyFill="1" applyBorder="1" applyAlignment="1">
      <alignment horizontal="left" vertical="center" wrapText="1"/>
    </xf>
    <xf numFmtId="0" fontId="0" fillId="24" borderId="59" xfId="0" applyFill="1" applyBorder="1" applyAlignment="1">
      <alignment horizontal="center"/>
    </xf>
    <xf numFmtId="0" fontId="6" fillId="10" borderId="59" xfId="0" applyFont="1" applyFill="1" applyBorder="1" applyAlignment="1">
      <alignment horizontal="center"/>
    </xf>
    <xf numFmtId="0" fontId="0" fillId="22" borderId="59" xfId="0" applyFill="1" applyBorder="1" applyAlignment="1">
      <alignment horizontal="center"/>
    </xf>
    <xf numFmtId="0" fontId="6" fillId="0" borderId="0" xfId="0" applyFont="1" applyAlignment="1">
      <alignment horizontal="center"/>
    </xf>
    <xf numFmtId="164" fontId="22" fillId="0" borderId="0" xfId="1" applyNumberFormat="1" applyFont="1" applyFill="1" applyBorder="1" applyAlignment="1">
      <alignment vertical="center" wrapText="1"/>
    </xf>
    <xf numFmtId="0" fontId="9" fillId="7" borderId="59" xfId="0" applyFont="1" applyFill="1" applyBorder="1" applyAlignment="1">
      <alignment horizontal="center" vertical="center" wrapText="1"/>
    </xf>
    <xf numFmtId="165" fontId="27" fillId="13" borderId="59" xfId="3" applyNumberFormat="1" applyFont="1" applyFill="1" applyBorder="1" applyAlignment="1">
      <alignment horizontal="center" vertical="center"/>
    </xf>
    <xf numFmtId="0" fontId="6" fillId="10" borderId="15" xfId="0" applyFont="1" applyFill="1" applyBorder="1" applyAlignment="1">
      <alignment horizontal="center" vertical="center"/>
    </xf>
    <xf numFmtId="0" fontId="6" fillId="10" borderId="16" xfId="0" applyFont="1" applyFill="1" applyBorder="1" applyAlignment="1">
      <alignment horizontal="center" vertical="center"/>
    </xf>
    <xf numFmtId="165" fontId="29" fillId="17" borderId="64" xfId="2" applyNumberFormat="1" applyFont="1" applyFill="1" applyBorder="1" applyAlignment="1">
      <alignment vertical="center"/>
    </xf>
    <xf numFmtId="165" fontId="29" fillId="17" borderId="17" xfId="2" applyNumberFormat="1" applyFont="1" applyFill="1" applyBorder="1" applyAlignment="1">
      <alignment vertical="center"/>
    </xf>
    <xf numFmtId="165" fontId="29" fillId="17" borderId="66" xfId="2" applyNumberFormat="1" applyFont="1" applyFill="1" applyBorder="1" applyAlignment="1">
      <alignment vertical="center"/>
    </xf>
    <xf numFmtId="165" fontId="29" fillId="17" borderId="3" xfId="2" applyNumberFormat="1" applyFont="1" applyFill="1" applyBorder="1" applyAlignment="1">
      <alignment vertical="center"/>
    </xf>
    <xf numFmtId="165" fontId="29" fillId="17" borderId="38" xfId="2" applyNumberFormat="1" applyFont="1" applyFill="1" applyBorder="1" applyAlignment="1">
      <alignment vertical="center"/>
    </xf>
    <xf numFmtId="0" fontId="9" fillId="7" borderId="8" xfId="0" applyFont="1" applyFill="1" applyBorder="1" applyAlignment="1">
      <alignment horizontal="center" vertical="center" wrapText="1"/>
    </xf>
    <xf numFmtId="165" fontId="29" fillId="17" borderId="59" xfId="2" applyNumberFormat="1" applyFont="1" applyFill="1" applyBorder="1" applyAlignment="1">
      <alignment vertical="center"/>
    </xf>
    <xf numFmtId="164" fontId="15" fillId="3" borderId="25" xfId="1" applyNumberFormat="1" applyFont="1" applyBorder="1" applyAlignment="1">
      <alignment vertical="center" wrapText="1"/>
    </xf>
    <xf numFmtId="0" fontId="9" fillId="7" borderId="3" xfId="0" applyFont="1" applyFill="1" applyBorder="1" applyAlignment="1">
      <alignment horizontal="center" vertical="center" wrapText="1"/>
    </xf>
    <xf numFmtId="165" fontId="29" fillId="17" borderId="58" xfId="2" applyNumberFormat="1" applyFont="1" applyFill="1" applyBorder="1" applyAlignment="1">
      <alignment vertical="center"/>
    </xf>
    <xf numFmtId="0" fontId="9" fillId="7" borderId="2" xfId="0" applyFont="1" applyFill="1" applyBorder="1" applyAlignment="1">
      <alignment horizontal="center" vertical="center" wrapText="1"/>
    </xf>
    <xf numFmtId="164" fontId="10" fillId="21" borderId="15" xfId="6" applyNumberFormat="1" applyFont="1" applyBorder="1" applyAlignment="1">
      <alignment horizontal="center" vertical="center"/>
    </xf>
    <xf numFmtId="0" fontId="7" fillId="14" borderId="41" xfId="0" applyFont="1" applyFill="1" applyBorder="1" applyAlignment="1">
      <alignment wrapText="1"/>
    </xf>
    <xf numFmtId="165" fontId="0" fillId="18" borderId="42" xfId="0" applyNumberFormat="1" applyFill="1" applyBorder="1" applyAlignment="1">
      <alignment horizontal="center" vertical="center"/>
    </xf>
    <xf numFmtId="0" fontId="7" fillId="14" borderId="28" xfId="0" applyFont="1" applyFill="1" applyBorder="1" applyAlignment="1">
      <alignment wrapText="1"/>
    </xf>
    <xf numFmtId="0" fontId="7" fillId="14" borderId="54" xfId="0" applyFont="1" applyFill="1" applyBorder="1" applyAlignment="1">
      <alignment wrapText="1"/>
    </xf>
    <xf numFmtId="165" fontId="0" fillId="18" borderId="55" xfId="0" applyNumberFormat="1" applyFill="1" applyBorder="1" applyAlignment="1">
      <alignment horizontal="center" vertical="center"/>
    </xf>
    <xf numFmtId="164" fontId="27" fillId="13" borderId="15" xfId="3" applyNumberFormat="1" applyFont="1" applyFill="1" applyBorder="1" applyAlignment="1">
      <alignment horizontal="right" vertical="center"/>
    </xf>
    <xf numFmtId="165" fontId="27" fillId="13" borderId="16" xfId="3" applyNumberFormat="1" applyFont="1" applyFill="1" applyBorder="1" applyAlignment="1">
      <alignment vertical="center"/>
    </xf>
    <xf numFmtId="0" fontId="9" fillId="7" borderId="17" xfId="0" applyFont="1" applyFill="1" applyBorder="1" applyAlignment="1">
      <alignment horizontal="center" vertical="center" wrapText="1"/>
    </xf>
    <xf numFmtId="166" fontId="9" fillId="10" borderId="43" xfId="2" applyNumberFormat="1" applyFont="1" applyFill="1" applyBorder="1" applyAlignment="1">
      <alignment horizontal="right" vertical="center" wrapText="1"/>
    </xf>
    <xf numFmtId="165" fontId="28" fillId="22" borderId="56" xfId="0" applyNumberFormat="1" applyFont="1" applyFill="1" applyBorder="1" applyAlignment="1">
      <alignment horizontal="right" vertical="center"/>
    </xf>
    <xf numFmtId="165" fontId="29" fillId="17" borderId="75" xfId="2" applyNumberFormat="1" applyFont="1" applyFill="1" applyBorder="1" applyAlignment="1">
      <alignment vertical="center"/>
    </xf>
    <xf numFmtId="0" fontId="9" fillId="7" borderId="76" xfId="0" applyFont="1" applyFill="1" applyBorder="1" applyAlignment="1">
      <alignment horizontal="center" vertical="center" wrapText="1"/>
    </xf>
    <xf numFmtId="165" fontId="54" fillId="7" borderId="43" xfId="0" applyNumberFormat="1" applyFont="1" applyFill="1" applyBorder="1" applyAlignment="1">
      <alignment horizontal="center" vertical="center" wrapText="1"/>
    </xf>
    <xf numFmtId="165" fontId="54" fillId="7" borderId="29" xfId="0" applyNumberFormat="1" applyFont="1" applyFill="1" applyBorder="1" applyAlignment="1">
      <alignment horizontal="center" vertical="center" wrapText="1"/>
    </xf>
    <xf numFmtId="165" fontId="54" fillId="7" borderId="56" xfId="0" applyNumberFormat="1" applyFont="1" applyFill="1" applyBorder="1" applyAlignment="1">
      <alignment horizontal="center" vertical="center" wrapText="1"/>
    </xf>
    <xf numFmtId="165" fontId="7" fillId="25" borderId="41" xfId="0" applyNumberFormat="1" applyFont="1" applyFill="1" applyBorder="1" applyAlignment="1">
      <alignment vertical="center" wrapText="1"/>
    </xf>
    <xf numFmtId="165" fontId="7" fillId="25" borderId="42" xfId="0" applyNumberFormat="1" applyFont="1" applyFill="1" applyBorder="1" applyAlignment="1">
      <alignment vertical="center" wrapText="1"/>
    </xf>
    <xf numFmtId="165" fontId="7" fillId="25" borderId="28" xfId="0" applyNumberFormat="1" applyFont="1" applyFill="1" applyBorder="1" applyAlignment="1">
      <alignment vertical="center" wrapText="1"/>
    </xf>
    <xf numFmtId="165" fontId="7" fillId="25" borderId="1" xfId="0" applyNumberFormat="1" applyFont="1" applyFill="1" applyBorder="1" applyAlignment="1">
      <alignment vertical="center" wrapText="1"/>
    </xf>
    <xf numFmtId="165" fontId="7" fillId="25" borderId="54" xfId="0" applyNumberFormat="1" applyFont="1" applyFill="1" applyBorder="1" applyAlignment="1">
      <alignment vertical="center" wrapText="1"/>
    </xf>
    <xf numFmtId="165" fontId="7" fillId="25" borderId="55" xfId="0" applyNumberFormat="1" applyFont="1" applyFill="1" applyBorder="1" applyAlignment="1">
      <alignment vertical="center" wrapText="1"/>
    </xf>
    <xf numFmtId="0" fontId="0" fillId="25" borderId="59" xfId="0" applyFill="1" applyBorder="1" applyAlignment="1">
      <alignment horizontal="center"/>
    </xf>
    <xf numFmtId="0" fontId="51" fillId="12" borderId="59" xfId="3" applyFont="1" applyFill="1" applyBorder="1" applyAlignment="1">
      <alignment horizontal="center" vertical="center" wrapText="1"/>
    </xf>
    <xf numFmtId="164" fontId="6" fillId="0" borderId="0" xfId="1" applyNumberFormat="1" applyFill="1" applyBorder="1" applyAlignment="1">
      <alignment horizontal="center" vertical="center" wrapText="1"/>
    </xf>
    <xf numFmtId="167" fontId="55" fillId="0" borderId="0" xfId="3" applyNumberFormat="1" applyFont="1" applyFill="1" applyAlignment="1">
      <alignment vertical="center"/>
    </xf>
    <xf numFmtId="0" fontId="55" fillId="0" borderId="0" xfId="3" quotePrefix="1" applyFont="1" applyFill="1" applyAlignment="1">
      <alignment horizontal="left" vertical="center"/>
    </xf>
    <xf numFmtId="165" fontId="0" fillId="0" borderId="0" xfId="0" applyNumberFormat="1" applyAlignment="1">
      <alignment horizontal="center" vertical="center"/>
    </xf>
    <xf numFmtId="165" fontId="56" fillId="7" borderId="15" xfId="0" applyNumberFormat="1" applyFont="1" applyFill="1" applyBorder="1" applyAlignment="1">
      <alignment horizontal="center" vertical="center" wrapText="1"/>
    </xf>
    <xf numFmtId="165" fontId="56" fillId="7" borderId="2" xfId="0" applyNumberFormat="1" applyFont="1" applyFill="1" applyBorder="1" applyAlignment="1">
      <alignment horizontal="center" vertical="center" wrapText="1"/>
    </xf>
    <xf numFmtId="164" fontId="6" fillId="10" borderId="56" xfId="2" applyFont="1" applyFill="1" applyBorder="1" applyAlignment="1">
      <alignment horizontal="center" vertical="center" wrapText="1"/>
    </xf>
    <xf numFmtId="165" fontId="0" fillId="0" borderId="0" xfId="0" applyNumberFormat="1" applyAlignment="1">
      <alignment horizontal="center" vertical="center" wrapText="1"/>
    </xf>
    <xf numFmtId="168" fontId="0" fillId="0" borderId="1" xfId="0" applyNumberFormat="1" applyBorder="1" applyAlignment="1">
      <alignment horizontal="center" vertical="center" wrapText="1"/>
    </xf>
    <xf numFmtId="168" fontId="0" fillId="20" borderId="1" xfId="0" applyNumberFormat="1" applyFill="1" applyBorder="1" applyAlignment="1">
      <alignment horizontal="center" vertical="center" wrapText="1"/>
    </xf>
    <xf numFmtId="0" fontId="7" fillId="0" borderId="0" xfId="0" applyFont="1" applyFill="1" applyAlignment="1">
      <alignment horizontal="center" vertical="center" wrapText="1"/>
    </xf>
    <xf numFmtId="0" fontId="24" fillId="0" borderId="0" xfId="3" applyFont="1" applyFill="1" applyBorder="1" applyAlignment="1">
      <alignment vertical="center"/>
    </xf>
    <xf numFmtId="0" fontId="9" fillId="0" borderId="0" xfId="0" applyFont="1" applyFill="1" applyBorder="1" applyAlignment="1">
      <alignment horizontal="center" vertical="center"/>
    </xf>
    <xf numFmtId="0" fontId="6" fillId="0" borderId="0" xfId="0" applyFont="1" applyFill="1" applyBorder="1" applyAlignment="1">
      <alignment horizontal="center" vertical="center"/>
    </xf>
    <xf numFmtId="165" fontId="9" fillId="0" borderId="0" xfId="0" applyNumberFormat="1" applyFont="1" applyFill="1" applyBorder="1" applyAlignment="1">
      <alignment horizontal="center" vertical="center"/>
    </xf>
    <xf numFmtId="0" fontId="6" fillId="7" borderId="77" xfId="0" applyFont="1" applyFill="1" applyBorder="1" applyAlignment="1">
      <alignment horizontal="center" vertical="center"/>
    </xf>
    <xf numFmtId="166" fontId="9" fillId="8" borderId="78" xfId="0" applyNumberFormat="1" applyFont="1" applyFill="1" applyBorder="1" applyAlignment="1">
      <alignment horizontal="center" vertical="center" wrapText="1"/>
    </xf>
    <xf numFmtId="166" fontId="9" fillId="9" borderId="79" xfId="0" applyNumberFormat="1" applyFont="1" applyFill="1" applyBorder="1" applyAlignment="1">
      <alignment horizontal="center" vertical="center" wrapText="1"/>
    </xf>
    <xf numFmtId="165" fontId="9" fillId="8" borderId="78" xfId="0" applyNumberFormat="1" applyFont="1" applyFill="1" applyBorder="1" applyAlignment="1">
      <alignment horizontal="center" vertical="center" wrapText="1"/>
    </xf>
    <xf numFmtId="165" fontId="9" fillId="9" borderId="79" xfId="0" applyNumberFormat="1" applyFont="1" applyFill="1" applyBorder="1" applyAlignment="1">
      <alignment horizontal="center" vertical="center" wrapText="1"/>
    </xf>
    <xf numFmtId="0" fontId="12" fillId="15" borderId="13" xfId="3" applyFont="1" applyFill="1" applyBorder="1" applyAlignment="1">
      <alignment horizontal="left" vertical="center" wrapText="1"/>
    </xf>
    <xf numFmtId="0" fontId="12" fillId="15" borderId="14" xfId="3" applyFont="1" applyFill="1" applyBorder="1" applyAlignment="1">
      <alignment horizontal="left" vertical="center" wrapText="1"/>
    </xf>
    <xf numFmtId="0" fontId="12" fillId="15" borderId="20" xfId="3" applyFont="1" applyFill="1" applyBorder="1" applyAlignment="1">
      <alignment horizontal="right" vertical="center" wrapText="1"/>
    </xf>
    <xf numFmtId="0" fontId="12" fillId="15" borderId="13" xfId="3" applyFont="1" applyFill="1" applyBorder="1" applyAlignment="1">
      <alignment horizontal="right" vertical="center" wrapText="1"/>
    </xf>
    <xf numFmtId="0" fontId="12" fillId="15" borderId="21" xfId="3" applyFont="1" applyFill="1" applyBorder="1" applyAlignment="1">
      <alignment horizontal="right" vertical="center" wrapText="1"/>
    </xf>
    <xf numFmtId="165" fontId="13" fillId="2" borderId="6" xfId="3" applyNumberFormat="1" applyFont="1" applyBorder="1" applyAlignment="1">
      <alignment horizontal="center" vertical="center"/>
    </xf>
    <xf numFmtId="165" fontId="13" fillId="2" borderId="8" xfId="3" applyNumberFormat="1" applyFont="1" applyBorder="1" applyAlignment="1">
      <alignment horizontal="center" vertical="center"/>
    </xf>
    <xf numFmtId="165" fontId="13" fillId="2" borderId="1" xfId="3" applyNumberFormat="1" applyFont="1" applyBorder="1" applyAlignment="1">
      <alignment horizontal="center" vertical="center"/>
    </xf>
    <xf numFmtId="165" fontId="13" fillId="2" borderId="3" xfId="3" applyNumberFormat="1" applyFont="1" applyBorder="1" applyAlignment="1">
      <alignment horizontal="center" vertical="center"/>
    </xf>
    <xf numFmtId="0" fontId="20" fillId="16" borderId="41" xfId="3" applyFont="1" applyFill="1" applyBorder="1" applyAlignment="1">
      <alignment horizontal="center" vertical="center" wrapText="1"/>
    </xf>
    <xf numFmtId="0" fontId="20" fillId="16" borderId="42" xfId="3" applyFont="1" applyFill="1" applyBorder="1" applyAlignment="1">
      <alignment horizontal="center" vertical="center" wrapText="1"/>
    </xf>
    <xf numFmtId="0" fontId="20" fillId="16" borderId="43" xfId="3" applyFont="1" applyFill="1" applyBorder="1" applyAlignment="1">
      <alignment horizontal="center" vertical="center" wrapText="1"/>
    </xf>
    <xf numFmtId="0" fontId="20" fillId="16" borderId="28" xfId="3" applyFont="1" applyFill="1" applyBorder="1" applyAlignment="1">
      <alignment horizontal="center" vertical="center" wrapText="1"/>
    </xf>
    <xf numFmtId="0" fontId="20" fillId="16" borderId="1" xfId="3" applyFont="1" applyFill="1" applyBorder="1" applyAlignment="1">
      <alignment horizontal="center" vertical="center" wrapText="1"/>
    </xf>
    <xf numFmtId="0" fontId="20" fillId="16" borderId="29" xfId="3" applyFont="1" applyFill="1" applyBorder="1" applyAlignment="1">
      <alignment horizontal="center" vertical="center" wrapText="1"/>
    </xf>
    <xf numFmtId="0" fontId="14" fillId="10" borderId="41" xfId="3" applyFont="1" applyFill="1" applyBorder="1" applyAlignment="1">
      <alignment horizontal="right" vertical="center"/>
    </xf>
    <xf numFmtId="0" fontId="14" fillId="10" borderId="42" xfId="3" applyFont="1" applyFill="1" applyBorder="1" applyAlignment="1">
      <alignment horizontal="right" vertical="center"/>
    </xf>
    <xf numFmtId="0" fontId="14" fillId="10" borderId="43" xfId="3" applyFont="1" applyFill="1" applyBorder="1" applyAlignment="1">
      <alignment horizontal="right" vertical="center"/>
    </xf>
    <xf numFmtId="164" fontId="6" fillId="10" borderId="54" xfId="1" applyNumberFormat="1" applyFill="1" applyBorder="1" applyAlignment="1">
      <alignment horizontal="right" vertical="center" wrapText="1"/>
    </xf>
    <xf numFmtId="164" fontId="6" fillId="10" borderId="55" xfId="1" applyNumberFormat="1" applyFill="1" applyBorder="1" applyAlignment="1">
      <alignment horizontal="right"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43" fillId="7" borderId="16" xfId="0" applyFont="1" applyFill="1" applyBorder="1" applyAlignment="1">
      <alignment horizontal="center" vertical="center" wrapText="1"/>
    </xf>
    <xf numFmtId="0" fontId="43" fillId="7" borderId="17" xfId="0" applyFont="1" applyFill="1" applyBorder="1" applyAlignment="1">
      <alignment horizontal="center" vertical="center" wrapText="1"/>
    </xf>
    <xf numFmtId="0" fontId="9" fillId="7" borderId="1" xfId="0" applyFont="1" applyFill="1" applyBorder="1" applyAlignment="1">
      <alignment horizontal="center" vertical="center" wrapText="1"/>
    </xf>
    <xf numFmtId="165" fontId="13" fillId="2" borderId="35" xfId="3" applyNumberFormat="1" applyFont="1" applyBorder="1" applyAlignment="1">
      <alignment horizontal="center" vertical="center"/>
    </xf>
    <xf numFmtId="165" fontId="13" fillId="2" borderId="5" xfId="3" applyNumberFormat="1" applyFont="1" applyBorder="1" applyAlignment="1">
      <alignment horizontal="center" vertical="center"/>
    </xf>
    <xf numFmtId="165" fontId="13" fillId="2" borderId="58" xfId="3" applyNumberFormat="1" applyFont="1" applyBorder="1" applyAlignment="1">
      <alignment horizontal="center" vertical="center"/>
    </xf>
    <xf numFmtId="0" fontId="34" fillId="9" borderId="12" xfId="0" applyFont="1" applyFill="1" applyBorder="1" applyAlignment="1">
      <alignment horizontal="center" vertical="center" wrapText="1"/>
    </xf>
    <xf numFmtId="0" fontId="35" fillId="9" borderId="18" xfId="0" applyFont="1" applyFill="1" applyBorder="1" applyAlignment="1">
      <alignment horizontal="center" vertical="center" wrapText="1"/>
    </xf>
    <xf numFmtId="0" fontId="35" fillId="9" borderId="19" xfId="0" applyFont="1" applyFill="1" applyBorder="1" applyAlignment="1">
      <alignment horizontal="center" vertical="center" wrapText="1"/>
    </xf>
    <xf numFmtId="0" fontId="19" fillId="14" borderId="32" xfId="0" applyFont="1" applyFill="1" applyBorder="1" applyAlignment="1">
      <alignment horizontal="left" vertical="center" wrapText="1"/>
    </xf>
    <xf numFmtId="0" fontId="19" fillId="14" borderId="5" xfId="0" applyFont="1" applyFill="1" applyBorder="1" applyAlignment="1">
      <alignment horizontal="left" vertical="center" wrapText="1"/>
    </xf>
    <xf numFmtId="0" fontId="19" fillId="14" borderId="28" xfId="0" applyFont="1" applyFill="1" applyBorder="1" applyAlignment="1">
      <alignment horizontal="left" vertical="center" wrapText="1"/>
    </xf>
    <xf numFmtId="0" fontId="19" fillId="14" borderId="1" xfId="0" applyFont="1" applyFill="1" applyBorder="1" applyAlignment="1">
      <alignment horizontal="left" vertical="center" wrapText="1"/>
    </xf>
    <xf numFmtId="0" fontId="53" fillId="10" borderId="74" xfId="0" applyFont="1" applyFill="1" applyBorder="1" applyAlignment="1">
      <alignment horizontal="center" vertical="center" wrapText="1"/>
    </xf>
    <xf numFmtId="0" fontId="53" fillId="10" borderId="73" xfId="0" applyFont="1" applyFill="1" applyBorder="1" applyAlignment="1">
      <alignment horizontal="center" vertical="center" wrapText="1"/>
    </xf>
    <xf numFmtId="164" fontId="22" fillId="0" borderId="12" xfId="1" applyNumberFormat="1" applyFont="1" applyFill="1" applyBorder="1" applyAlignment="1">
      <alignment horizontal="center" vertical="center" wrapText="1"/>
    </xf>
    <xf numFmtId="164" fontId="22" fillId="0" borderId="13" xfId="1" applyNumberFormat="1" applyFont="1" applyFill="1" applyBorder="1" applyAlignment="1">
      <alignment horizontal="center" vertical="center" wrapText="1"/>
    </xf>
    <xf numFmtId="164" fontId="22" fillId="0" borderId="14" xfId="1" applyNumberFormat="1" applyFont="1" applyFill="1" applyBorder="1" applyAlignment="1">
      <alignment horizontal="center" vertical="center" wrapText="1"/>
    </xf>
    <xf numFmtId="0" fontId="0" fillId="0" borderId="0" xfId="0" applyAlignment="1">
      <alignment horizontal="left"/>
    </xf>
    <xf numFmtId="0" fontId="53" fillId="10" borderId="12" xfId="0" applyFont="1" applyFill="1" applyBorder="1" applyAlignment="1">
      <alignment horizontal="right" vertical="center" wrapText="1"/>
    </xf>
    <xf numFmtId="0" fontId="53" fillId="10" borderId="13" xfId="0" applyFont="1" applyFill="1" applyBorder="1" applyAlignment="1">
      <alignment horizontal="right" vertical="center" wrapText="1"/>
    </xf>
    <xf numFmtId="0" fontId="53" fillId="10" borderId="65" xfId="0" applyFont="1" applyFill="1" applyBorder="1" applyAlignment="1">
      <alignment horizontal="right" vertical="center" wrapText="1"/>
    </xf>
    <xf numFmtId="164" fontId="47" fillId="21" borderId="43" xfId="6" applyNumberFormat="1" applyFont="1" applyBorder="1" applyAlignment="1">
      <alignment horizontal="center" vertical="center" wrapText="1"/>
    </xf>
    <xf numFmtId="164" fontId="47" fillId="21" borderId="35" xfId="6" applyNumberFormat="1" applyFont="1" applyBorder="1" applyAlignment="1">
      <alignment horizontal="center" vertical="center" wrapText="1"/>
    </xf>
    <xf numFmtId="0" fontId="17" fillId="10" borderId="41" xfId="3" applyFont="1" applyFill="1" applyBorder="1" applyAlignment="1">
      <alignment horizontal="center" vertical="center"/>
    </xf>
    <xf numFmtId="0" fontId="17" fillId="10" borderId="42" xfId="3" applyFont="1" applyFill="1" applyBorder="1" applyAlignment="1">
      <alignment horizontal="center" vertical="center"/>
    </xf>
    <xf numFmtId="0" fontId="17" fillId="10" borderId="54" xfId="3" applyFont="1" applyFill="1" applyBorder="1" applyAlignment="1">
      <alignment horizontal="center" vertical="center"/>
    </xf>
    <xf numFmtId="0" fontId="17" fillId="10" borderId="55" xfId="3" applyFont="1" applyFill="1" applyBorder="1" applyAlignment="1">
      <alignment horizontal="center" vertical="center"/>
    </xf>
    <xf numFmtId="164" fontId="4" fillId="0" borderId="0" xfId="2" applyAlignment="1">
      <alignment horizontal="center" vertical="center" wrapText="1"/>
    </xf>
    <xf numFmtId="164" fontId="15" fillId="3" borderId="30" xfId="1" applyNumberFormat="1" applyFont="1" applyBorder="1" applyAlignment="1">
      <alignment horizontal="center" vertical="center" wrapText="1"/>
    </xf>
    <xf numFmtId="164" fontId="15" fillId="3" borderId="23" xfId="1" applyNumberFormat="1" applyFont="1" applyBorder="1" applyAlignment="1">
      <alignment horizontal="center" vertical="center" wrapText="1"/>
    </xf>
    <xf numFmtId="165" fontId="16" fillId="3" borderId="22" xfId="2" applyNumberFormat="1" applyFont="1" applyFill="1" applyBorder="1" applyAlignment="1">
      <alignment horizontal="center" vertical="center"/>
    </xf>
    <xf numFmtId="165" fontId="16" fillId="3" borderId="24" xfId="2" applyNumberFormat="1" applyFont="1" applyFill="1" applyBorder="1" applyAlignment="1">
      <alignment horizontal="center" vertical="center"/>
    </xf>
    <xf numFmtId="165" fontId="16" fillId="3" borderId="19" xfId="2" applyNumberFormat="1" applyFont="1" applyFill="1" applyBorder="1" applyAlignment="1">
      <alignment horizontal="center" vertical="center"/>
    </xf>
    <xf numFmtId="0" fontId="0" fillId="0" borderId="23" xfId="0" applyBorder="1" applyAlignment="1">
      <alignment horizontal="center" wrapText="1"/>
    </xf>
    <xf numFmtId="0" fontId="0" fillId="0" borderId="0" xfId="0" applyAlignment="1">
      <alignment horizontal="center" wrapText="1"/>
    </xf>
    <xf numFmtId="0" fontId="0" fillId="0" borderId="24" xfId="0" applyBorder="1" applyAlignment="1">
      <alignment horizontal="center" wrapText="1"/>
    </xf>
    <xf numFmtId="0" fontId="38" fillId="0" borderId="23" xfId="0" applyFont="1" applyBorder="1" applyAlignment="1">
      <alignment horizontal="center" vertical="center"/>
    </xf>
    <xf numFmtId="0" fontId="38" fillId="0" borderId="0" xfId="0" applyFont="1" applyAlignment="1">
      <alignment horizontal="center" vertical="center"/>
    </xf>
    <xf numFmtId="0" fontId="38" fillId="0" borderId="24" xfId="0" applyFont="1" applyBorder="1" applyAlignment="1">
      <alignment horizontal="center" vertical="center"/>
    </xf>
    <xf numFmtId="0" fontId="11" fillId="0" borderId="23" xfId="0" applyFont="1" applyBorder="1" applyAlignment="1">
      <alignment horizontal="center" vertical="center"/>
    </xf>
    <xf numFmtId="0" fontId="11" fillId="0" borderId="0" xfId="0" applyFont="1" applyAlignment="1">
      <alignment horizontal="center" vertical="center"/>
    </xf>
    <xf numFmtId="0" fontId="11" fillId="0" borderId="24" xfId="0" applyFont="1" applyBorder="1" applyAlignment="1">
      <alignment horizontal="center" vertical="center"/>
    </xf>
    <xf numFmtId="0" fontId="0" fillId="0" borderId="23" xfId="0" applyBorder="1" applyAlignment="1">
      <alignment horizontal="center" vertical="center" wrapText="1"/>
    </xf>
    <xf numFmtId="0" fontId="0" fillId="0" borderId="0" xfId="0" applyAlignment="1">
      <alignment horizontal="center" vertical="center" wrapText="1"/>
    </xf>
    <xf numFmtId="0" fontId="0" fillId="0" borderId="24" xfId="0" applyBorder="1" applyAlignment="1">
      <alignment horizontal="center" vertical="center" wrapText="1"/>
    </xf>
    <xf numFmtId="0" fontId="0" fillId="19" borderId="28" xfId="0" applyFill="1" applyBorder="1" applyAlignment="1">
      <alignment horizontal="center" vertical="center" wrapText="1"/>
    </xf>
    <xf numFmtId="0" fontId="0" fillId="19" borderId="1" xfId="0" applyFill="1" applyBorder="1" applyAlignment="1">
      <alignment horizontal="center" vertical="center" wrapText="1"/>
    </xf>
    <xf numFmtId="0" fontId="0" fillId="19" borderId="29" xfId="0" applyFill="1" applyBorder="1" applyAlignment="1">
      <alignment horizontal="center" vertical="center" wrapText="1"/>
    </xf>
    <xf numFmtId="0" fontId="11" fillId="0" borderId="23" xfId="0" applyFont="1" applyBorder="1" applyAlignment="1">
      <alignment horizontal="left" vertical="center"/>
    </xf>
    <xf numFmtId="0" fontId="11" fillId="0" borderId="0" xfId="0" applyFont="1" applyAlignment="1">
      <alignment horizontal="left" vertical="center"/>
    </xf>
    <xf numFmtId="0" fontId="11" fillId="0" borderId="24" xfId="0" applyFont="1" applyBorder="1" applyAlignment="1">
      <alignment horizontal="left" vertical="center"/>
    </xf>
    <xf numFmtId="0" fontId="10" fillId="0" borderId="23" xfId="0" applyFont="1" applyBorder="1" applyAlignment="1">
      <alignment horizontal="center" wrapText="1"/>
    </xf>
    <xf numFmtId="0" fontId="10" fillId="0" borderId="0" xfId="0" applyFont="1" applyAlignment="1">
      <alignment horizontal="center" wrapText="1"/>
    </xf>
    <xf numFmtId="0" fontId="10" fillId="0" borderId="24" xfId="0" applyFont="1" applyBorder="1" applyAlignment="1">
      <alignment horizontal="center" wrapText="1"/>
    </xf>
    <xf numFmtId="15" fontId="0" fillId="0" borderId="23" xfId="0" applyNumberFormat="1" applyBorder="1" applyAlignment="1">
      <alignment horizontal="center" vertical="center"/>
    </xf>
    <xf numFmtId="15" fontId="0" fillId="0" borderId="0" xfId="0" applyNumberFormat="1" applyAlignment="1">
      <alignment horizontal="center" vertical="center"/>
    </xf>
    <xf numFmtId="15" fontId="0" fillId="0" borderId="24" xfId="0" applyNumberFormat="1" applyBorder="1" applyAlignment="1">
      <alignment horizontal="center" vertical="center"/>
    </xf>
    <xf numFmtId="0" fontId="10" fillId="0" borderId="23" xfId="0" applyFont="1" applyBorder="1" applyAlignment="1">
      <alignment horizontal="center" vertical="center" wrapText="1"/>
    </xf>
    <xf numFmtId="0" fontId="10" fillId="0" borderId="0" xfId="0" applyFont="1" applyAlignment="1">
      <alignment horizontal="center" vertical="center" wrapText="1"/>
    </xf>
    <xf numFmtId="0" fontId="10" fillId="0" borderId="24" xfId="0" applyFont="1" applyBorder="1" applyAlignment="1">
      <alignment horizontal="center" vertical="center" wrapText="1"/>
    </xf>
    <xf numFmtId="0" fontId="38" fillId="0" borderId="0" xfId="0" applyFont="1" applyAlignment="1">
      <alignment horizontal="center" vertical="center" wrapText="1"/>
    </xf>
    <xf numFmtId="0" fontId="38" fillId="0" borderId="24" xfId="0" applyFont="1" applyBorder="1" applyAlignment="1">
      <alignment horizontal="center" vertical="center" wrapText="1"/>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10"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7" xfId="0" applyFont="1" applyBorder="1" applyAlignment="1">
      <alignment horizontal="center" vertical="center" wrapText="1"/>
    </xf>
    <xf numFmtId="0" fontId="30" fillId="19" borderId="28" xfId="0" applyFont="1" applyFill="1" applyBorder="1" applyAlignment="1">
      <alignment horizontal="center" vertical="center"/>
    </xf>
    <xf numFmtId="0" fontId="30" fillId="19" borderId="1" xfId="0" applyFont="1" applyFill="1" applyBorder="1" applyAlignment="1">
      <alignment horizontal="center" vertical="center"/>
    </xf>
    <xf numFmtId="0" fontId="30" fillId="19" borderId="29" xfId="0" applyFont="1" applyFill="1" applyBorder="1" applyAlignment="1">
      <alignment horizontal="center" vertical="center"/>
    </xf>
    <xf numFmtId="0" fontId="32" fillId="0" borderId="20" xfId="0" applyFont="1" applyBorder="1" applyAlignment="1">
      <alignment horizontal="center" vertical="center" wrapText="1"/>
    </xf>
    <xf numFmtId="0" fontId="32" fillId="0" borderId="21"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23" xfId="0" applyFont="1" applyBorder="1" applyAlignment="1">
      <alignment horizontal="center" vertical="center" wrapText="1"/>
    </xf>
    <xf numFmtId="0" fontId="32" fillId="0" borderId="0" xfId="0" applyFont="1" applyAlignment="1">
      <alignment horizontal="center" vertical="center" wrapText="1"/>
    </xf>
    <xf numFmtId="0" fontId="32" fillId="0" borderId="24" xfId="0" applyFont="1" applyBorder="1" applyAlignment="1">
      <alignment horizontal="center" vertical="center" wrapText="1"/>
    </xf>
    <xf numFmtId="0" fontId="32" fillId="0" borderId="25"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19" xfId="0" applyFont="1" applyBorder="1" applyAlignment="1">
      <alignment horizontal="center" vertical="center" wrapText="1"/>
    </xf>
    <xf numFmtId="164" fontId="22" fillId="0" borderId="20" xfId="1" applyNumberFormat="1" applyFont="1" applyFill="1" applyBorder="1" applyAlignment="1">
      <alignment horizontal="center" vertical="center" wrapText="1"/>
    </xf>
    <xf numFmtId="164" fontId="22" fillId="0" borderId="0" xfId="1" applyNumberFormat="1" applyFont="1" applyFill="1" applyBorder="1" applyAlignment="1">
      <alignment horizontal="center" vertical="center" wrapText="1"/>
    </xf>
    <xf numFmtId="0" fontId="0" fillId="0" borderId="23" xfId="0" applyBorder="1" applyAlignment="1">
      <alignment horizontal="left" vertical="center" wrapText="1"/>
    </xf>
    <xf numFmtId="0" fontId="0" fillId="0" borderId="0" xfId="0" applyAlignment="1">
      <alignment horizontal="left" vertical="center" wrapText="1"/>
    </xf>
    <xf numFmtId="0" fontId="0" fillId="0" borderId="24" xfId="0" applyBorder="1" applyAlignment="1">
      <alignment horizontal="left" vertical="center" wrapText="1"/>
    </xf>
    <xf numFmtId="0" fontId="39" fillId="0" borderId="23" xfId="0" applyFont="1" applyBorder="1" applyAlignment="1">
      <alignment horizontal="center" vertical="center" wrapText="1"/>
    </xf>
    <xf numFmtId="0" fontId="39" fillId="0" borderId="0" xfId="0" applyFont="1" applyAlignment="1">
      <alignment horizontal="center" vertical="center" wrapText="1"/>
    </xf>
    <xf numFmtId="0" fontId="39" fillId="0" borderId="24" xfId="0" applyFont="1" applyBorder="1" applyAlignment="1">
      <alignment horizontal="center" vertical="center" wrapText="1"/>
    </xf>
    <xf numFmtId="0" fontId="2" fillId="14" borderId="34" xfId="0" applyFont="1" applyFill="1" applyBorder="1" applyAlignment="1">
      <alignment horizontal="left" vertical="center" wrapText="1"/>
    </xf>
    <xf numFmtId="0" fontId="19" fillId="14" borderId="6" xfId="0" applyFont="1" applyFill="1" applyBorder="1" applyAlignment="1">
      <alignment horizontal="left" vertical="center" wrapText="1"/>
    </xf>
    <xf numFmtId="165" fontId="13" fillId="2" borderId="33" xfId="3" applyNumberFormat="1" applyFont="1" applyBorder="1" applyAlignment="1">
      <alignment horizontal="center" vertical="center"/>
    </xf>
    <xf numFmtId="164" fontId="41" fillId="18" borderId="36" xfId="0" applyNumberFormat="1" applyFont="1" applyFill="1" applyBorder="1" applyAlignment="1">
      <alignment horizontal="right" vertical="center"/>
    </xf>
    <xf numFmtId="164" fontId="41" fillId="18" borderId="37" xfId="0" applyNumberFormat="1" applyFont="1" applyFill="1" applyBorder="1" applyAlignment="1">
      <alignment horizontal="right" vertical="center"/>
    </xf>
    <xf numFmtId="165" fontId="40" fillId="18" borderId="38" xfId="0" applyNumberFormat="1" applyFont="1" applyFill="1" applyBorder="1" applyAlignment="1">
      <alignment horizontal="center" vertical="center"/>
    </xf>
    <xf numFmtId="165" fontId="40" fillId="18" borderId="39" xfId="0" applyNumberFormat="1" applyFont="1" applyFill="1" applyBorder="1" applyAlignment="1">
      <alignment horizontal="center" vertical="center"/>
    </xf>
    <xf numFmtId="165" fontId="40" fillId="18" borderId="40" xfId="0" applyNumberFormat="1" applyFont="1" applyFill="1" applyBorder="1" applyAlignment="1">
      <alignment horizontal="center" vertical="center"/>
    </xf>
    <xf numFmtId="164" fontId="28" fillId="21" borderId="42" xfId="6" applyNumberFormat="1" applyFont="1" applyBorder="1" applyAlignment="1">
      <alignment horizontal="center" vertical="center" wrapText="1"/>
    </xf>
    <xf numFmtId="164" fontId="28" fillId="21" borderId="55" xfId="6" applyNumberFormat="1" applyFont="1" applyBorder="1" applyAlignment="1">
      <alignment horizontal="center" vertical="center" wrapText="1"/>
    </xf>
    <xf numFmtId="0" fontId="0" fillId="19" borderId="28" xfId="0" applyFill="1" applyBorder="1" applyAlignment="1">
      <alignment horizontal="center" vertical="center"/>
    </xf>
    <xf numFmtId="0" fontId="0" fillId="19" borderId="1" xfId="0" applyFill="1" applyBorder="1" applyAlignment="1">
      <alignment horizontal="center" vertical="center"/>
    </xf>
    <xf numFmtId="0" fontId="0" fillId="19" borderId="29" xfId="0" applyFill="1" applyBorder="1" applyAlignment="1">
      <alignment horizontal="center" vertical="center"/>
    </xf>
    <xf numFmtId="0" fontId="37" fillId="0" borderId="23"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22" xfId="0" applyFont="1" applyBorder="1" applyAlignment="1">
      <alignment horizontal="center" vertical="center" wrapText="1"/>
    </xf>
    <xf numFmtId="0" fontId="37" fillId="0" borderId="0" xfId="0" applyFont="1" applyAlignment="1">
      <alignment horizontal="center" vertical="center" wrapText="1"/>
    </xf>
    <xf numFmtId="0" fontId="37" fillId="0" borderId="24" xfId="0" applyFont="1" applyBorder="1" applyAlignment="1">
      <alignment horizontal="center" vertical="center" wrapText="1"/>
    </xf>
    <xf numFmtId="165" fontId="13" fillId="2" borderId="29" xfId="3" applyNumberFormat="1" applyFont="1" applyBorder="1" applyAlignment="1">
      <alignment horizontal="center" vertical="center"/>
    </xf>
    <xf numFmtId="0" fontId="19" fillId="14" borderId="34" xfId="0" applyFont="1" applyFill="1" applyBorder="1" applyAlignment="1">
      <alignment horizontal="left" vertical="center" wrapText="1"/>
    </xf>
    <xf numFmtId="0" fontId="12" fillId="10" borderId="67" xfId="3" applyFont="1" applyFill="1" applyBorder="1" applyAlignment="1">
      <alignment horizontal="center" vertical="center" wrapText="1"/>
    </xf>
    <xf numFmtId="0" fontId="12" fillId="10" borderId="70" xfId="3" applyFont="1" applyFill="1" applyBorder="1" applyAlignment="1">
      <alignment horizontal="center" vertical="center" wrapText="1"/>
    </xf>
    <xf numFmtId="0" fontId="17" fillId="10" borderId="68" xfId="3" applyFont="1" applyFill="1" applyBorder="1" applyAlignment="1">
      <alignment horizontal="center" vertical="center"/>
    </xf>
    <xf numFmtId="0" fontId="17" fillId="10" borderId="21" xfId="3" applyFont="1" applyFill="1" applyBorder="1" applyAlignment="1">
      <alignment horizontal="center" vertical="center"/>
    </xf>
    <xf numFmtId="0" fontId="17" fillId="10" borderId="69" xfId="3" applyFont="1" applyFill="1" applyBorder="1" applyAlignment="1">
      <alignment horizontal="center" vertical="center"/>
    </xf>
    <xf numFmtId="0" fontId="17" fillId="10" borderId="71" xfId="3" applyFont="1" applyFill="1" applyBorder="1" applyAlignment="1">
      <alignment horizontal="center" vertical="center"/>
    </xf>
    <xf numFmtId="0" fontId="17" fillId="10" borderId="18" xfId="3" applyFont="1" applyFill="1" applyBorder="1" applyAlignment="1">
      <alignment horizontal="center" vertical="center"/>
    </xf>
    <xf numFmtId="0" fontId="17" fillId="10" borderId="72" xfId="3" applyFont="1" applyFill="1" applyBorder="1" applyAlignment="1">
      <alignment horizontal="center" vertical="center"/>
    </xf>
    <xf numFmtId="164" fontId="28" fillId="21" borderId="43" xfId="6" applyNumberFormat="1" applyFont="1" applyBorder="1" applyAlignment="1">
      <alignment horizontal="center" vertical="center" wrapText="1"/>
    </xf>
    <xf numFmtId="164" fontId="28" fillId="21" borderId="56" xfId="6" applyNumberFormat="1" applyFont="1" applyBorder="1" applyAlignment="1">
      <alignment horizontal="center" vertical="center" wrapText="1"/>
    </xf>
    <xf numFmtId="0" fontId="46" fillId="22" borderId="41" xfId="0" applyFont="1" applyFill="1" applyBorder="1" applyAlignment="1">
      <alignment horizontal="center" vertical="center" wrapText="1"/>
    </xf>
    <xf numFmtId="0" fontId="46" fillId="22" borderId="66" xfId="0" applyFont="1" applyFill="1" applyBorder="1" applyAlignment="1">
      <alignment horizontal="center" vertical="center" wrapText="1"/>
    </xf>
    <xf numFmtId="0" fontId="46" fillId="22" borderId="54" xfId="0" applyFont="1" applyFill="1" applyBorder="1" applyAlignment="1">
      <alignment horizontal="center" vertical="center" wrapText="1"/>
    </xf>
    <xf numFmtId="0" fontId="46" fillId="22" borderId="38" xfId="0" applyFont="1" applyFill="1" applyBorder="1" applyAlignment="1">
      <alignment horizontal="center" vertical="center" wrapText="1"/>
    </xf>
    <xf numFmtId="164" fontId="28" fillId="22" borderId="54" xfId="0" applyNumberFormat="1" applyFont="1" applyFill="1" applyBorder="1" applyAlignment="1">
      <alignment horizontal="center" vertical="center" wrapText="1"/>
    </xf>
    <xf numFmtId="164" fontId="28" fillId="22" borderId="55" xfId="0" applyNumberFormat="1" applyFont="1" applyFill="1" applyBorder="1" applyAlignment="1">
      <alignment horizontal="center" vertical="center" wrapText="1"/>
    </xf>
    <xf numFmtId="0" fontId="44" fillId="0" borderId="8" xfId="3" applyFont="1" applyFill="1" applyBorder="1" applyAlignment="1">
      <alignment horizontal="center" vertical="center" wrapText="1"/>
    </xf>
    <xf numFmtId="0" fontId="44" fillId="0" borderId="4" xfId="3" applyFont="1" applyFill="1" applyBorder="1" applyAlignment="1">
      <alignment horizontal="center" vertical="center" wrapText="1"/>
    </xf>
    <xf numFmtId="0" fontId="44" fillId="0" borderId="80" xfId="3" applyFont="1" applyFill="1" applyBorder="1" applyAlignment="1">
      <alignment horizontal="center" vertical="center" wrapText="1"/>
    </xf>
    <xf numFmtId="0" fontId="44" fillId="0" borderId="2" xfId="3" applyFont="1" applyFill="1" applyBorder="1" applyAlignment="1">
      <alignment horizontal="center" vertical="center" wrapText="1"/>
    </xf>
    <xf numFmtId="0" fontId="44" fillId="0" borderId="0" xfId="3" applyFont="1" applyFill="1" applyBorder="1" applyAlignment="1">
      <alignment horizontal="center" vertical="center" wrapText="1"/>
    </xf>
    <xf numFmtId="0" fontId="44" fillId="0" borderId="81" xfId="3" applyFont="1" applyFill="1" applyBorder="1" applyAlignment="1">
      <alignment horizontal="center" vertical="center" wrapText="1"/>
    </xf>
    <xf numFmtId="0" fontId="44" fillId="0" borderId="58" xfId="3" applyFont="1" applyFill="1" applyBorder="1" applyAlignment="1">
      <alignment horizontal="center" vertical="center" wrapText="1"/>
    </xf>
    <xf numFmtId="0" fontId="44" fillId="0" borderId="11" xfId="3" applyFont="1" applyFill="1" applyBorder="1" applyAlignment="1">
      <alignment horizontal="center" vertical="center" wrapText="1"/>
    </xf>
    <xf numFmtId="0" fontId="44" fillId="0" borderId="82" xfId="3" applyFont="1" applyFill="1" applyBorder="1" applyAlignment="1">
      <alignment horizontal="center" vertical="center" wrapText="1"/>
    </xf>
    <xf numFmtId="0" fontId="7" fillId="0" borderId="0" xfId="0" applyFont="1" applyFill="1" applyAlignment="1">
      <alignment horizontal="center" vertical="center" wrapText="1"/>
    </xf>
    <xf numFmtId="0" fontId="31" fillId="0" borderId="30" xfId="4" applyBorder="1" applyAlignment="1">
      <alignment horizontal="center" vertical="center"/>
    </xf>
    <xf numFmtId="0" fontId="31" fillId="0" borderId="4" xfId="4" applyBorder="1" applyAlignment="1">
      <alignment horizontal="center" vertical="center"/>
    </xf>
    <xf numFmtId="0" fontId="31" fillId="0" borderId="31" xfId="4" applyBorder="1" applyAlignment="1">
      <alignment horizontal="center" vertical="center"/>
    </xf>
    <xf numFmtId="0" fontId="31" fillId="0" borderId="23" xfId="4" applyBorder="1" applyAlignment="1">
      <alignment horizontal="center" vertical="center"/>
    </xf>
    <xf numFmtId="0" fontId="31" fillId="0" borderId="0" xfId="4" applyBorder="1" applyAlignment="1">
      <alignment horizontal="center" vertical="center"/>
    </xf>
    <xf numFmtId="0" fontId="31" fillId="0" borderId="24" xfId="4" applyBorder="1" applyAlignment="1">
      <alignment horizontal="center" vertical="center"/>
    </xf>
    <xf numFmtId="0" fontId="0" fillId="0" borderId="25"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20" borderId="1" xfId="0" applyFill="1" applyBorder="1" applyAlignment="1">
      <alignment vertical="center" wrapText="1"/>
    </xf>
    <xf numFmtId="0" fontId="0" fillId="20" borderId="6" xfId="0" applyFill="1" applyBorder="1" applyAlignment="1">
      <alignment horizontal="center" vertical="center" wrapText="1"/>
    </xf>
    <xf numFmtId="0" fontId="0" fillId="20" borderId="5" xfId="0" applyFill="1" applyBorder="1" applyAlignment="1">
      <alignment horizontal="center" vertical="center" wrapText="1"/>
    </xf>
    <xf numFmtId="0" fontId="0" fillId="0" borderId="1" xfId="0" applyBorder="1" applyAlignment="1">
      <alignment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168" fontId="0" fillId="0" borderId="6" xfId="0" applyNumberFormat="1" applyBorder="1" applyAlignment="1">
      <alignment horizontal="center" vertical="center" wrapText="1"/>
    </xf>
    <xf numFmtId="168" fontId="0" fillId="0" borderId="5" xfId="0" applyNumberFormat="1" applyBorder="1" applyAlignment="1">
      <alignment horizontal="center" vertical="center" wrapText="1"/>
    </xf>
    <xf numFmtId="168" fontId="0" fillId="20" borderId="6" xfId="0" applyNumberFormat="1" applyFill="1" applyBorder="1" applyAlignment="1">
      <alignment horizontal="center" vertical="center" wrapText="1"/>
    </xf>
    <xf numFmtId="168" fontId="0" fillId="20" borderId="5" xfId="0" applyNumberFormat="1" applyFill="1" applyBorder="1" applyAlignment="1">
      <alignment horizontal="center" vertical="center" wrapText="1"/>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21" fillId="9" borderId="12" xfId="0" applyFont="1" applyFill="1" applyBorder="1" applyAlignment="1">
      <alignment horizontal="center" vertical="center" wrapText="1"/>
    </xf>
    <xf numFmtId="0" fontId="9" fillId="9" borderId="13" xfId="0" applyFont="1" applyFill="1" applyBorder="1" applyAlignment="1">
      <alignment horizontal="center" vertical="center" wrapText="1"/>
    </xf>
    <xf numFmtId="0" fontId="9" fillId="9" borderId="14" xfId="0" applyFont="1" applyFill="1" applyBorder="1" applyAlignment="1">
      <alignment horizontal="center" vertical="center" wrapText="1"/>
    </xf>
    <xf numFmtId="0" fontId="2" fillId="14" borderId="32" xfId="0" applyFont="1" applyFill="1" applyBorder="1" applyAlignment="1">
      <alignment horizontal="left" vertical="center" wrapText="1"/>
    </xf>
    <xf numFmtId="0" fontId="2" fillId="14" borderId="28" xfId="0" applyFont="1" applyFill="1" applyBorder="1" applyAlignment="1">
      <alignment horizontal="left" vertical="center" wrapText="1"/>
    </xf>
    <xf numFmtId="164" fontId="40" fillId="18" borderId="36" xfId="0" applyNumberFormat="1" applyFont="1" applyFill="1" applyBorder="1" applyAlignment="1">
      <alignment horizontal="right" vertical="center"/>
    </xf>
    <xf numFmtId="164" fontId="40" fillId="18" borderId="37" xfId="0" applyNumberFormat="1" applyFont="1" applyFill="1" applyBorder="1" applyAlignment="1">
      <alignment horizontal="right" vertical="center"/>
    </xf>
    <xf numFmtId="0" fontId="31" fillId="0" borderId="23" xfId="4" applyBorder="1" applyAlignment="1">
      <alignment horizontal="center" wrapText="1"/>
    </xf>
    <xf numFmtId="0" fontId="31" fillId="0" borderId="0" xfId="4" applyBorder="1" applyAlignment="1">
      <alignment horizontal="center" wrapText="1"/>
    </xf>
    <xf numFmtId="0" fontId="31" fillId="0" borderId="24" xfId="4" applyBorder="1" applyAlignment="1">
      <alignment horizontal="center" wrapText="1"/>
    </xf>
  </cellXfs>
  <cellStyles count="7">
    <cellStyle name="Accent6" xfId="1" builtinId="49"/>
    <cellStyle name="Lien hypertexte" xfId="4" builtinId="8"/>
    <cellStyle name="Monétaire" xfId="2" builtinId="4"/>
    <cellStyle name="Normal" xfId="0" builtinId="0"/>
    <cellStyle name="Note" xfId="6" builtinId="10"/>
    <cellStyle name="Pourcentage" xfId="5" builtinId="5"/>
    <cellStyle name="Satisfaisant" xfId="3" builtinId="26"/>
  </cellStyles>
  <dxfs count="12">
    <dxf>
      <font>
        <color theme="0"/>
      </font>
      <fill>
        <patternFill>
          <bgColor rgb="FFC00000"/>
        </patternFill>
      </fill>
    </dxf>
    <dxf>
      <font>
        <color theme="0"/>
      </font>
      <fill>
        <patternFill>
          <bgColor rgb="FF00B050"/>
        </patternFill>
      </fill>
    </dxf>
    <dxf>
      <font>
        <color theme="0"/>
      </font>
      <fill>
        <patternFill>
          <bgColor rgb="FFC00000"/>
        </patternFill>
      </fill>
    </dxf>
    <dxf>
      <font>
        <strike val="0"/>
        <outline val="0"/>
        <shadow val="0"/>
        <u val="none"/>
        <vertAlign val="baseline"/>
        <sz val="11"/>
        <color theme="0"/>
        <name val="Calibri"/>
        <scheme val="minor"/>
      </font>
      <numFmt numFmtId="164" formatCode="_(&quot;€&quot;* #,##0.00_);_(&quot;€&quot;* \(#,##0.00\);_(&quot;€&quot;* &quot;-&quot;??_);_(@_)"/>
      <fill>
        <patternFill patternType="solid">
          <bgColor theme="4" tint="-0.249977111117893"/>
        </patternFill>
      </fill>
      <alignment vertical="center" textRotation="0" wrapText="0" indent="0" justifyLastLine="0" shrinkToFit="0" readingOrder="0"/>
      <border diagonalUp="0" diagonalDown="0" outline="0">
        <left style="thin">
          <color theme="0"/>
        </left>
        <right/>
        <top style="thin">
          <color auto="1"/>
        </top>
        <bottom style="thin">
          <color auto="1"/>
        </bottom>
      </border>
    </dxf>
    <dxf>
      <font>
        <strike val="0"/>
        <outline val="0"/>
        <shadow val="0"/>
        <u val="none"/>
        <vertAlign val="baseline"/>
        <sz val="11"/>
        <color theme="0"/>
        <name val="Calibri"/>
        <scheme val="minor"/>
      </font>
      <numFmt numFmtId="166" formatCode="#,##0.00\ &quot;€&quot;"/>
      <fill>
        <patternFill patternType="solid">
          <fgColor indexed="64"/>
          <bgColor theme="9"/>
        </patternFill>
      </fill>
      <alignmen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64" formatCode="_(&quot;€&quot;* #,##0.00_);_(&quot;€&quot;* \(#,##0.00\);_(&quot;€&quot;* &quot;-&quot;??_);_(@_)"/>
      <fill>
        <patternFill patternType="solid">
          <fgColor indexed="64"/>
          <bgColor theme="4" tint="-0.249977111117893"/>
        </patternFill>
      </fill>
      <alignment vertical="center" textRotation="0" wrapText="0" indent="0" justifyLastLine="0" shrinkToFit="0" readingOrder="0"/>
      <border diagonalUp="0" diagonalDown="0" outline="0">
        <left style="thin">
          <color theme="0"/>
        </left>
        <right style="thin">
          <color theme="0"/>
        </right>
        <top style="thin">
          <color auto="1"/>
        </top>
        <bottom style="thin">
          <color auto="1"/>
        </bottom>
      </border>
    </dxf>
    <dxf>
      <font>
        <strike val="0"/>
        <outline val="0"/>
        <shadow val="0"/>
        <u val="none"/>
        <vertAlign val="baseline"/>
        <sz val="11"/>
        <color theme="0"/>
        <name val="Calibri"/>
        <scheme val="minor"/>
      </font>
      <numFmt numFmtId="166" formatCode="#,##0.00\ &quot;€&quot;"/>
      <fill>
        <patternFill patternType="solid">
          <fgColor indexed="64"/>
          <bgColor theme="5"/>
        </patternFill>
      </fill>
      <alignment vertical="center" textRotation="0" wrapText="0" indent="0" justifyLastLine="0" shrinkToFit="0" readingOrder="0"/>
      <border diagonalUp="0" diagonalDown="0" outline="0">
        <left style="thin">
          <color theme="0"/>
        </left>
        <right style="thin">
          <color auto="1"/>
        </right>
        <top style="thin">
          <color auto="1"/>
        </top>
        <bottom style="thin">
          <color auto="1"/>
        </bottom>
      </border>
    </dxf>
    <dxf>
      <font>
        <strike val="0"/>
        <outline val="0"/>
        <shadow val="0"/>
        <u val="none"/>
        <vertAlign val="baseline"/>
        <sz val="11"/>
        <color theme="0"/>
        <name val="Calibri"/>
        <scheme val="minor"/>
      </font>
      <numFmt numFmtId="34" formatCode="_-* #,##0.00\ &quot;€&quot;_-;\-* #,##0.00\ &quot;€&quot;_-;_-* &quot;-&quot;??\ &quot;€&quot;_-;_-@_-"/>
      <fill>
        <patternFill patternType="solid">
          <fgColor indexed="64"/>
          <bgColor rgb="FF00B0F0"/>
        </patternFill>
      </fill>
      <alignment vertical="center" textRotation="0" wrapText="0" indent="0" justifyLastLine="0" shrinkToFit="0" readingOrder="0"/>
      <border diagonalUp="0" diagonalDown="0" outline="0">
        <left/>
        <right style="thin">
          <color theme="0"/>
        </right>
        <top style="thin">
          <color auto="1"/>
        </top>
        <bottom style="thin">
          <color auto="1"/>
        </bottom>
      </border>
    </dxf>
    <dxf>
      <numFmt numFmtId="164" formatCode="_(&quot;€&quot;* #,##0.00_);_(&quot;€&quot;* \(#,##0.00\);_(&quot;€&quot;* &quot;-&quot;??_);_(@_)"/>
      <alignment vertical="center" textRotation="0" wrapText="0" indent="0" justifyLastLine="0" shrinkToFit="0" readingOrder="0"/>
    </dxf>
    <dxf>
      <alignment horizontal="center" vertical="center" textRotation="0" wrapText="0" indent="0" justifyLastLine="0" shrinkToFit="0" readingOrder="0"/>
      <border diagonalUp="0" diagonalDown="0">
        <left style="thin">
          <color auto="1"/>
        </left>
        <right style="thin">
          <color auto="1"/>
        </right>
        <top/>
        <bottom/>
        <vertical style="thin">
          <color auto="1"/>
        </vertical>
        <horizontal style="thin">
          <color auto="1"/>
        </horizontal>
      </border>
    </dxf>
    <dxf>
      <fill>
        <patternFill>
          <bgColor theme="0"/>
        </patternFill>
      </fill>
    </dxf>
    <dxf>
      <fill>
        <patternFill>
          <bgColor theme="9" tint="0.59996337778862885"/>
        </patternFill>
      </fill>
    </dxf>
  </dxfs>
  <tableStyles count="1" defaultTableStyle="TableStyleMedium2" defaultPivotStyle="PivotStyleLight16">
    <tableStyle name="Style de tableau 1" pivot="0" count="2" xr9:uid="{00000000-0011-0000-FFFF-FFFF00000000}">
      <tableStyleElement type="firstColumn" dxfId="11"/>
      <tableStyleElement type="lastColumn" dxfId="10"/>
    </tableStyle>
  </tableStyles>
  <colors>
    <mruColors>
      <color rgb="FFDBF4F9"/>
      <color rgb="FF5D9C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r>
              <a:rPr lang="fr-FR"/>
              <a:t>CA BRUT Eric Mauries (M'2ICIE) 2025</a:t>
            </a:r>
          </a:p>
        </c:rich>
      </c:tx>
      <c:overlay val="0"/>
      <c:spPr>
        <a:noFill/>
        <a:ln>
          <a:noFill/>
        </a:ln>
        <a:effectLst/>
      </c:spPr>
      <c:txPr>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noFill/>
            <a:ln w="25400" cap="flat" cmpd="sng" algn="ctr">
              <a:solidFill>
                <a:schemeClr val="accent1"/>
              </a:solidFill>
              <a:miter lim="800000"/>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('CA et CAF'!$E$12,'CA et CAF'!$E$17,'CA et CAF'!$E$22,'CA et CAF'!$E$27,'CA et CAF'!$E$33)</c:f>
              <c:numCache>
                <c:formatCode>_-* #\ ##0.00\ [$€-40C]_-;\-* #\ ##0.00\ [$€-40C]_-;_-* "-"??\ [$€-40C]_-;_-@_-</c:formatCode>
                <c:ptCount val="5"/>
                <c:pt idx="0">
                  <c:v>0</c:v>
                </c:pt>
                <c:pt idx="1">
                  <c:v>0</c:v>
                </c:pt>
                <c:pt idx="2">
                  <c:v>0</c:v>
                </c:pt>
                <c:pt idx="3">
                  <c:v>0</c:v>
                </c:pt>
                <c:pt idx="4">
                  <c:v>0</c:v>
                </c:pt>
              </c:numCache>
            </c:numRef>
          </c:val>
          <c:extLst>
            <c:ext xmlns:c16="http://schemas.microsoft.com/office/drawing/2014/chart" uri="{C3380CC4-5D6E-409C-BE32-E72D297353CC}">
              <c16:uniqueId val="{00000000-E886-48D1-845B-28F2B3BBE502}"/>
            </c:ext>
          </c:extLst>
        </c:ser>
        <c:dLbls>
          <c:dLblPos val="inEnd"/>
          <c:showLegendKey val="0"/>
          <c:showVal val="1"/>
          <c:showCatName val="0"/>
          <c:showSerName val="0"/>
          <c:showPercent val="0"/>
          <c:showBubbleSize val="0"/>
        </c:dLbls>
        <c:gapWidth val="164"/>
        <c:overlap val="-35"/>
        <c:axId val="414880848"/>
        <c:axId val="414877568"/>
      </c:barChart>
      <c:catAx>
        <c:axId val="414880848"/>
        <c:scaling>
          <c:orientation val="minMax"/>
        </c:scaling>
        <c:delete val="0"/>
        <c:axPos val="b"/>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14877568"/>
        <c:crosses val="autoZero"/>
        <c:auto val="1"/>
        <c:lblAlgn val="ctr"/>
        <c:lblOffset val="100"/>
        <c:noMultiLvlLbl val="0"/>
      </c:catAx>
      <c:valAx>
        <c:axId val="414877568"/>
        <c:scaling>
          <c:orientation val="minMax"/>
        </c:scaling>
        <c:delete val="0"/>
        <c:axPos val="l"/>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1488084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fr-FR"/>
              <a:t>Synthèse 2026</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fr-FR"/>
        </a:p>
      </c:txPr>
    </c:title>
    <c:autoTitleDeleted val="0"/>
    <c:plotArea>
      <c:layout/>
      <c:barChart>
        <c:barDir val="col"/>
        <c:grouping val="clustered"/>
        <c:varyColors val="0"/>
        <c:ser>
          <c:idx val="0"/>
          <c:order val="0"/>
          <c:tx>
            <c:strRef>
              <c:f>'CA et CAF'!$B$39</c:f>
              <c:strCache>
                <c:ptCount val="1"/>
                <c:pt idx="0">
                  <c:v> -   € </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'CA et CAF'!$C$38:$F$38</c:f>
              <c:strCache>
                <c:ptCount val="4"/>
                <c:pt idx="0">
                  <c:v>CHARGE TRIM.</c:v>
                </c:pt>
                <c:pt idx="1">
                  <c:v>MOYENNE / MOIS</c:v>
                </c:pt>
                <c:pt idx="2">
                  <c:v>CA NET TRIM / AN.</c:v>
                </c:pt>
                <c:pt idx="3">
                  <c:v>MOYENNE NETTE / MOIS</c:v>
                </c:pt>
              </c:strCache>
            </c:strRef>
          </c:cat>
          <c:val>
            <c:numRef>
              <c:f>'CA et CAF'!$C$39:$F$39</c:f>
              <c:numCache>
                <c:formatCode>_-* #\ ##0.00\ [$€-40C]_-;\-* #\ ##0.00\ [$€-40C]_-;_-* "-"??\ [$€-40C]_-;_-@_-</c:formatCode>
                <c:ptCount val="4"/>
                <c:pt idx="0">
                  <c:v>0</c:v>
                </c:pt>
                <c:pt idx="1">
                  <c:v>0</c:v>
                </c:pt>
                <c:pt idx="2">
                  <c:v>0</c:v>
                </c:pt>
                <c:pt idx="3">
                  <c:v>0</c:v>
                </c:pt>
              </c:numCache>
            </c:numRef>
          </c:val>
          <c:extLst>
            <c:ext xmlns:c16="http://schemas.microsoft.com/office/drawing/2014/chart" uri="{C3380CC4-5D6E-409C-BE32-E72D297353CC}">
              <c16:uniqueId val="{00000000-BDD9-4930-9B9A-DC5D0EC58E3F}"/>
            </c:ext>
          </c:extLst>
        </c:ser>
        <c:ser>
          <c:idx val="1"/>
          <c:order val="1"/>
          <c:tx>
            <c:strRef>
              <c:f>'CA et CAF'!$B$40</c:f>
              <c:strCache>
                <c:ptCount val="1"/>
                <c:pt idx="0">
                  <c:v> -   € </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'CA et CAF'!$C$38:$F$38</c:f>
              <c:strCache>
                <c:ptCount val="4"/>
                <c:pt idx="0">
                  <c:v>CHARGE TRIM.</c:v>
                </c:pt>
                <c:pt idx="1">
                  <c:v>MOYENNE / MOIS</c:v>
                </c:pt>
                <c:pt idx="2">
                  <c:v>CA NET TRIM / AN.</c:v>
                </c:pt>
                <c:pt idx="3">
                  <c:v>MOYENNE NETTE / MOIS</c:v>
                </c:pt>
              </c:strCache>
            </c:strRef>
          </c:cat>
          <c:val>
            <c:numRef>
              <c:f>'CA et CAF'!$C$40:$F$40</c:f>
              <c:numCache>
                <c:formatCode>_-* #\ ##0.00\ [$€-40C]_-;\-* #\ ##0.00\ [$€-40C]_-;_-* "-"??\ [$€-40C]_-;_-@_-</c:formatCode>
                <c:ptCount val="4"/>
                <c:pt idx="0">
                  <c:v>0</c:v>
                </c:pt>
                <c:pt idx="1">
                  <c:v>0</c:v>
                </c:pt>
                <c:pt idx="2">
                  <c:v>0</c:v>
                </c:pt>
                <c:pt idx="3">
                  <c:v>0</c:v>
                </c:pt>
              </c:numCache>
            </c:numRef>
          </c:val>
          <c:extLst>
            <c:ext xmlns:c16="http://schemas.microsoft.com/office/drawing/2014/chart" uri="{C3380CC4-5D6E-409C-BE32-E72D297353CC}">
              <c16:uniqueId val="{00000001-BDD9-4930-9B9A-DC5D0EC58E3F}"/>
            </c:ext>
          </c:extLst>
        </c:ser>
        <c:ser>
          <c:idx val="2"/>
          <c:order val="2"/>
          <c:tx>
            <c:strRef>
              <c:f>'CA et CAF'!$B$41</c:f>
              <c:strCache>
                <c:ptCount val="1"/>
                <c:pt idx="0">
                  <c:v> -   € </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'CA et CAF'!$C$38:$F$38</c:f>
              <c:strCache>
                <c:ptCount val="4"/>
                <c:pt idx="0">
                  <c:v>CHARGE TRIM.</c:v>
                </c:pt>
                <c:pt idx="1">
                  <c:v>MOYENNE / MOIS</c:v>
                </c:pt>
                <c:pt idx="2">
                  <c:v>CA NET TRIM / AN.</c:v>
                </c:pt>
                <c:pt idx="3">
                  <c:v>MOYENNE NETTE / MOIS</c:v>
                </c:pt>
              </c:strCache>
            </c:strRef>
          </c:cat>
          <c:val>
            <c:numRef>
              <c:f>'CA et CAF'!$C$41:$F$41</c:f>
              <c:numCache>
                <c:formatCode>_-* #\ ##0.00\ [$€-40C]_-;\-* #\ ##0.00\ [$€-40C]_-;_-* "-"??\ [$€-40C]_-;_-@_-</c:formatCode>
                <c:ptCount val="4"/>
                <c:pt idx="0">
                  <c:v>0</c:v>
                </c:pt>
                <c:pt idx="1">
                  <c:v>0</c:v>
                </c:pt>
                <c:pt idx="2">
                  <c:v>0</c:v>
                </c:pt>
                <c:pt idx="3">
                  <c:v>0</c:v>
                </c:pt>
              </c:numCache>
            </c:numRef>
          </c:val>
          <c:extLst>
            <c:ext xmlns:c16="http://schemas.microsoft.com/office/drawing/2014/chart" uri="{C3380CC4-5D6E-409C-BE32-E72D297353CC}">
              <c16:uniqueId val="{00000002-BDD9-4930-9B9A-DC5D0EC58E3F}"/>
            </c:ext>
          </c:extLst>
        </c:ser>
        <c:ser>
          <c:idx val="3"/>
          <c:order val="3"/>
          <c:tx>
            <c:strRef>
              <c:f>'CA et CAF'!$B$42</c:f>
              <c:strCache>
                <c:ptCount val="1"/>
                <c:pt idx="0">
                  <c:v> -   € </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'CA et CAF'!$C$38:$F$38</c:f>
              <c:strCache>
                <c:ptCount val="4"/>
                <c:pt idx="0">
                  <c:v>CHARGE TRIM.</c:v>
                </c:pt>
                <c:pt idx="1">
                  <c:v>MOYENNE / MOIS</c:v>
                </c:pt>
                <c:pt idx="2">
                  <c:v>CA NET TRIM / AN.</c:v>
                </c:pt>
                <c:pt idx="3">
                  <c:v>MOYENNE NETTE / MOIS</c:v>
                </c:pt>
              </c:strCache>
            </c:strRef>
          </c:cat>
          <c:val>
            <c:numRef>
              <c:f>'CA et CAF'!$C$42:$F$42</c:f>
              <c:numCache>
                <c:formatCode>_-* #\ ##0.00\ [$€-40C]_-;\-* #\ ##0.00\ [$€-40C]_-;_-* "-"??\ [$€-40C]_-;_-@_-</c:formatCode>
                <c:ptCount val="4"/>
                <c:pt idx="0">
                  <c:v>0</c:v>
                </c:pt>
                <c:pt idx="1">
                  <c:v>0</c:v>
                </c:pt>
                <c:pt idx="2">
                  <c:v>0</c:v>
                </c:pt>
                <c:pt idx="3">
                  <c:v>0</c:v>
                </c:pt>
              </c:numCache>
            </c:numRef>
          </c:val>
          <c:extLst>
            <c:ext xmlns:c16="http://schemas.microsoft.com/office/drawing/2014/chart" uri="{C3380CC4-5D6E-409C-BE32-E72D297353CC}">
              <c16:uniqueId val="{00000003-BDD9-4930-9B9A-DC5D0EC58E3F}"/>
            </c:ext>
          </c:extLst>
        </c:ser>
        <c:ser>
          <c:idx val="4"/>
          <c:order val="4"/>
          <c:tx>
            <c:strRef>
              <c:f>'CA et CAF'!$B$43</c:f>
              <c:strCache>
                <c:ptCount val="1"/>
                <c:pt idx="0">
                  <c:v> -   € </c:v>
                </c:pt>
              </c:strCache>
            </c:strRef>
          </c:tx>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'CA et CAF'!$C$38:$F$38</c:f>
              <c:strCache>
                <c:ptCount val="4"/>
                <c:pt idx="0">
                  <c:v>CHARGE TRIM.</c:v>
                </c:pt>
                <c:pt idx="1">
                  <c:v>MOYENNE / MOIS</c:v>
                </c:pt>
                <c:pt idx="2">
                  <c:v>CA NET TRIM / AN.</c:v>
                </c:pt>
                <c:pt idx="3">
                  <c:v>MOYENNE NETTE / MOIS</c:v>
                </c:pt>
              </c:strCache>
            </c:strRef>
          </c:cat>
          <c:val>
            <c:numRef>
              <c:f>'CA et CAF'!$C$43:$F$43</c:f>
              <c:numCache>
                <c:formatCode>_("€"* #\ ##0.00_);_("€"* \(#\ ##0.00\);_("€"* "-"??_);_(@_)</c:formatCode>
                <c:ptCount val="4"/>
                <c:pt idx="0" formatCode="_-* #\ ##0.00\ [$€-40C]_-;\-* #\ ##0.00\ [$€-40C]_-;_-* &quot;-&quot;??\ [$€-40C]_-;_-@_-">
                  <c:v>0</c:v>
                </c:pt>
                <c:pt idx="1">
                  <c:v>0</c:v>
                </c:pt>
                <c:pt idx="2" formatCode="_-* #\ ##0.00\ [$€-40C]_-;\-* #\ ##0.00\ [$€-40C]_-;_-* &quot;-&quot;??\ [$€-40C]_-;_-@_-">
                  <c:v>0</c:v>
                </c:pt>
                <c:pt idx="3" formatCode="_-* #\ ##0.00\ [$€-40C]_-;\-* #\ ##0.00\ [$€-40C]_-;_-* &quot;-&quot;??\ [$€-40C]_-;_-@_-">
                  <c:v>0</c:v>
                </c:pt>
              </c:numCache>
            </c:numRef>
          </c:val>
          <c:extLst>
            <c:ext xmlns:c16="http://schemas.microsoft.com/office/drawing/2014/chart" uri="{C3380CC4-5D6E-409C-BE32-E72D297353CC}">
              <c16:uniqueId val="{00000004-BDD9-4930-9B9A-DC5D0EC58E3F}"/>
            </c:ext>
          </c:extLst>
        </c:ser>
        <c:dLbls>
          <c:dLblPos val="outEnd"/>
          <c:showLegendKey val="0"/>
          <c:showVal val="1"/>
          <c:showCatName val="0"/>
          <c:showSerName val="0"/>
          <c:showPercent val="0"/>
          <c:showBubbleSize val="0"/>
        </c:dLbls>
        <c:gapWidth val="100"/>
        <c:overlap val="-24"/>
        <c:axId val="493192848"/>
        <c:axId val="493196128"/>
      </c:barChart>
      <c:catAx>
        <c:axId val="493192848"/>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fr-FR"/>
          </a:p>
        </c:txPr>
        <c:crossAx val="493196128"/>
        <c:crosses val="autoZero"/>
        <c:auto val="1"/>
        <c:lblAlgn val="ctr"/>
        <c:lblOffset val="100"/>
        <c:noMultiLvlLbl val="0"/>
      </c:catAx>
      <c:valAx>
        <c:axId val="493196128"/>
        <c:scaling>
          <c:orientation val="minMax"/>
        </c:scaling>
        <c:delete val="0"/>
        <c:axPos val="l"/>
        <c:majorGridlines>
          <c:spPr>
            <a:ln w="9525" cap="flat" cmpd="sng" algn="ctr">
              <a:solidFill>
                <a:schemeClr val="tx2">
                  <a:lumMod val="15000"/>
                  <a:lumOff val="85000"/>
                </a:schemeClr>
              </a:solidFill>
              <a:round/>
            </a:ln>
            <a:effectLst/>
          </c:spPr>
        </c:majorGridlines>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fr-FR"/>
          </a:p>
        </c:txPr>
        <c:crossAx val="4931928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horizontalDpi="-3" verticalDpi="-3"/>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1">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bg1"/>
    </cs:fontRef>
    <cs:spPr>
      <a:solidFill>
        <a:schemeClr val="tx1">
          <a:lumMod val="35000"/>
          <a:lumOff val="65000"/>
        </a:schemeClr>
      </a:solidFill>
    </cs:spPr>
    <cs:defRPr sz="900"/>
    <cs:bodyPr rot="0" spcFirstLastPara="1" vertOverflow="clip" horzOverflow="clip" vert="horz" wrap="square" lIns="36576" tIns="18288" rIns="36576" bIns="18288" anchor="ctr" anchorCtr="1">
      <a:spAutoFit/>
    </cs:bodyPr>
  </cs:dataLabelCallout>
  <cs:dataPoint>
    <cs:lnRef idx="0">
      <cs:styleClr val="auto"/>
    </cs:lnRef>
    <cs:fillRef idx="0"/>
    <cs:effectRef idx="0"/>
    <cs:fontRef idx="minor">
      <a:schemeClr val="dk1"/>
    </cs:fontRef>
    <cs:spPr>
      <a:noFill/>
      <a:ln w="25400" cap="flat" cmpd="sng" algn="ctr">
        <a:solidFill>
          <a:schemeClr val="phClr"/>
        </a:solidFill>
        <a:miter lim="800000"/>
      </a:ln>
    </cs:spPr>
  </cs:dataPoint>
  <cs:dataPoint3D>
    <cs:lnRef idx="0">
      <cs:styleClr val="auto"/>
    </cs:lnRef>
    <cs:fillRef idx="0">
      <cs:styleClr val="auto"/>
    </cs:fillRef>
    <cs:effectRef idx="0"/>
    <cs:fontRef idx="minor">
      <a:schemeClr val="dk1"/>
    </cs:fontRef>
    <cs:spPr>
      <a:ln w="19050" cap="flat" cmpd="sng" algn="ctr">
        <a:solidFill>
          <a:schemeClr val="phClr"/>
        </a:solidFill>
        <a:miter lim="800000"/>
      </a:ln>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ln w="19050" cap="rnd">
        <a:solidFill>
          <a:schemeClr val="phClr"/>
        </a:solidFill>
        <a:round/>
      </a:ln>
    </cs:spPr>
  </cs:dataPointMarker>
  <cs:dataPointMarkerLayout symbol="circle" size="6"/>
  <cs:dataPointWireframe>
    <cs:lnRef idx="0">
      <cs:styleClr val="auto"/>
    </cs:lnRef>
    <cs:fillRef idx="1"/>
    <cs:effectRef idx="0"/>
    <cs:fontRef idx="minor">
      <a:schemeClr val="tx1"/>
    </cs:fontRef>
    <cs:spPr>
      <a:ln w="9525">
        <a:solidFill>
          <a:schemeClr val="phClr"/>
        </a:solidFill>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tx1">
            <a:lumMod val="50000"/>
            <a:lumOff val="50000"/>
          </a:schemeClr>
        </a:solidFill>
        <a:round/>
      </a:ln>
    </cs:spPr>
  </cs:downBar>
  <cs:dropLine>
    <cs:lnRef idx="0"/>
    <cs:fillRef idx="0"/>
    <cs:effectRef idx="0"/>
    <cs:fontRef idx="minor">
      <a:schemeClr val="dk1"/>
    </cs:fontRef>
    <cs:spPr>
      <a:ln w="9525" cap="flat" cmpd="sng" algn="ctr">
        <a:solidFill>
          <a:schemeClr val="tx1">
            <a:lumMod val="35000"/>
            <a:lumOff val="65000"/>
          </a:schemeClr>
        </a:solidFill>
        <a:round/>
      </a:ln>
    </cs:spPr>
  </cs:dropLine>
  <cs:errorBar>
    <cs:lnRef idx="0"/>
    <cs:fillRef idx="0"/>
    <cs:effectRef idx="0"/>
    <cs:fontRef idx="minor">
      <a:schemeClr val="dk1"/>
    </cs:fontRef>
    <cs:spPr>
      <a:ln w="9525" cap="flat" cmpd="sng" algn="ctr">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a:solidFill>
          <a:schemeClr val="tx1">
            <a:lumMod val="15000"/>
            <a:lumOff val="85000"/>
          </a:schemeClr>
        </a:solidFill>
      </a:ln>
    </cs:spPr>
  </cs:gridlineMajor>
  <cs:gridlineMinor>
    <cs:lnRef idx="0"/>
    <cs:fillRef idx="0"/>
    <cs:effectRef idx="0"/>
    <cs:fontRef idx="minor">
      <a:schemeClr val="dk1"/>
    </cs:fontRef>
    <cs:spPr>
      <a:ln w="9525">
        <a:solidFill>
          <a:schemeClr val="tx1">
            <a:lumMod val="5000"/>
            <a:lumOff val="95000"/>
          </a:schemeClr>
        </a:solidFill>
      </a:ln>
    </cs:spPr>
  </cs:gridlineMinor>
  <cs:hiLoLine>
    <cs:lnRef idx="0"/>
    <cs:fillRef idx="0"/>
    <cs:effectRef idx="0"/>
    <cs:fontRef idx="minor">
      <a:schemeClr val="dk1"/>
    </cs:fontRef>
    <cs:spPr>
      <a:ln w="9525" cap="flat" cmpd="sng" algn="ctr">
        <a:solidFill>
          <a:schemeClr val="tx1">
            <a:lumMod val="35000"/>
            <a:lumOff val="65000"/>
          </a:schemeClr>
        </a:solidFill>
        <a:round/>
      </a:ln>
    </cs:spPr>
  </cs:hiLoLine>
  <cs:leaderLine>
    <cs:lnRef idx="0"/>
    <cs:fillRef idx="0"/>
    <cs:effectRef idx="0"/>
    <cs:fontRef idx="minor">
      <a:schemeClr val="dk1"/>
    </cs:fontRef>
    <cs:spPr>
      <a:ln w="9525" cap="flat" cmpd="sng" algn="ctr">
        <a:solidFill>
          <a:schemeClr val="tx1">
            <a:lumMod val="35000"/>
            <a:lumOff val="65000"/>
          </a:schemeClr>
        </a:solidFill>
        <a:round/>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800" b="0" kern="1200" cap="none" spc="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cap="flat" cmpd="sng" algn="ctr">
        <a:solidFill>
          <a:schemeClr val="tx1">
            <a:lumMod val="50000"/>
            <a:lumOff val="50000"/>
          </a:schemeClr>
        </a:solidFill>
        <a:round/>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trlProps/ctrlProp1.xml><?xml version="1.0" encoding="utf-8"?>
<formControlPr xmlns="http://schemas.microsoft.com/office/spreadsheetml/2009/9/main" objectType="Radio" checked="Checked" firstButton="1" fmlaLink="$F$2"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fmlaLink="$J$42"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Drop" dropStyle="combo" dx="22" fmlaLink="D2" fmlaRange="'CA et CAF'!$L$2:$L$3" noThreeD="1" sel="1" val="0"/>
</file>

<file path=xl/drawings/_rels/drawing1.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1.png"/><Relationship Id="rId1" Type="http://schemas.microsoft.com/office/2011/relationships/webextension" Target="../webextensions/webextension1.xml"/><Relationship Id="rId4"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xdr:row>
          <xdr:rowOff>0</xdr:rowOff>
        </xdr:from>
        <xdr:to>
          <xdr:col>4</xdr:col>
          <xdr:colOff>142875</xdr:colOff>
          <xdr:row>2</xdr:row>
          <xdr:rowOff>9525</xdr:rowOff>
        </xdr:to>
        <xdr:sp macro="" textlink="">
          <xdr:nvSpPr>
            <xdr:cNvPr id="1038" name="Drop Dow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13</xdr:col>
      <xdr:colOff>28574</xdr:colOff>
      <xdr:row>0</xdr:row>
      <xdr:rowOff>38099</xdr:rowOff>
    </xdr:from>
    <xdr:to>
      <xdr:col>15</xdr:col>
      <xdr:colOff>1047749</xdr:colOff>
      <xdr:row>11</xdr:row>
      <xdr:rowOff>57149</xdr:rowOff>
    </xdr:to>
    <mc:AlternateContent xmlns:mc="http://schemas.openxmlformats.org/markup-compatibility/2006">
      <mc:Choice xmlns:we="http://schemas.microsoft.com/office/webextensions/webextension/2010/11" Requires="we">
        <xdr:graphicFrame macro="">
          <xdr:nvGraphicFramePr>
            <xdr:cNvPr id="3" name="Complément 2" title="Mini Calendar and Date Picker">
              <a:extLst>
                <a:ext uri="{FF2B5EF4-FFF2-40B4-BE49-F238E27FC236}">
                  <a16:creationId xmlns:a16="http://schemas.microsoft.com/office/drawing/2014/main" id="{00000000-0008-0000-0000-000003000000}"/>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1"/>
            </a:graphicData>
          </a:graphic>
        </xdr:graphicFrame>
      </mc:Choice>
      <mc:Fallback>
        <xdr:pic>
          <xdr:nvPicPr>
            <xdr:cNvPr id="3" name="Complément 2" title="Mini Calendar and Date Picker">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prstGeom prst="rect">
              <a:avLst/>
            </a:prstGeom>
          </xdr:spPr>
        </xdr:pic>
      </mc:Fallback>
    </mc:AlternateContent>
    <xdr:clientData/>
  </xdr:twoCellAnchor>
  <mc:AlternateContent xmlns:mc="http://schemas.openxmlformats.org/markup-compatibility/2006">
    <mc:Choice xmlns:a14="http://schemas.microsoft.com/office/drawing/2010/main" Requires="a14">
      <xdr:twoCellAnchor>
        <xdr:from>
          <xdr:col>9</xdr:col>
          <xdr:colOff>19050</xdr:colOff>
          <xdr:row>39</xdr:row>
          <xdr:rowOff>28575</xdr:rowOff>
        </xdr:from>
        <xdr:to>
          <xdr:col>11</xdr:col>
          <xdr:colOff>1104900</xdr:colOff>
          <xdr:row>43</xdr:row>
          <xdr:rowOff>0</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13306425" y="13020675"/>
              <a:ext cx="3876675" cy="1076325"/>
              <a:chOff x="8791366" y="9401136"/>
              <a:chExt cx="2952749" cy="866780"/>
            </a:xfrm>
            <a:solidFill>
              <a:srgbClr val="00B050"/>
            </a:solidFill>
          </xdr:grpSpPr>
          <xdr:grpSp>
            <xdr:nvGrpSpPr>
              <xdr:cNvPr id="2" name="Groupe 1">
                <a:extLst>
                  <a:ext uri="{FF2B5EF4-FFF2-40B4-BE49-F238E27FC236}">
                    <a16:creationId xmlns:a16="http://schemas.microsoft.com/office/drawing/2014/main" id="{00000000-0008-0000-0000-000002000000}"/>
                  </a:ext>
                </a:extLst>
              </xdr:cNvPr>
              <xdr:cNvGrpSpPr/>
            </xdr:nvGrpSpPr>
            <xdr:grpSpPr>
              <a:xfrm>
                <a:off x="8934453" y="9563102"/>
                <a:ext cx="2657472" cy="571493"/>
                <a:chOff x="8934453" y="9563102"/>
                <a:chExt cx="2657472" cy="571493"/>
              </a:xfrm>
              <a:grpFill/>
            </xdr:grpSpPr>
            <xdr:sp macro="" textlink="">
              <xdr:nvSpPr>
                <xdr:cNvPr id="1039" name="Option 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8934453" y="9563102"/>
                  <a:ext cx="1771647" cy="1714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Vente de M/des</a:t>
                  </a:r>
                </a:p>
              </xdr:txBody>
            </xdr:sp>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8943975" y="9753599"/>
                  <a:ext cx="264795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Prestation services BIC (artisan, commerçant,etc.)</a:t>
                  </a:r>
                </a:p>
              </xdr:txBody>
            </xdr:sp>
            <xdr:sp macro="" textlink="">
              <xdr:nvSpPr>
                <xdr:cNvPr id="1043" name="Option 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8943975" y="9944097"/>
                  <a:ext cx="2647950" cy="190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Profession libérales (CIPAV)</a:t>
                  </a:r>
                </a:p>
              </xdr:txBody>
            </xdr:sp>
          </xdr:grpSp>
          <xdr:sp macro="" textlink="">
            <xdr:nvSpPr>
              <xdr:cNvPr id="1045" name="Group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8791366" y="9401136"/>
                <a:ext cx="2952749" cy="86678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fr-FR" sz="800" b="0" i="0" u="none" strike="noStrike" baseline="0">
                    <a:solidFill>
                      <a:srgbClr val="000000"/>
                    </a:solidFill>
                    <a:latin typeface="Segoe UI"/>
                    <a:cs typeface="Segoe UI"/>
                  </a:rPr>
                  <a:t>Activité principale</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xdr:colOff>
          <xdr:row>1</xdr:row>
          <xdr:rowOff>28575</xdr:rowOff>
        </xdr:from>
        <xdr:to>
          <xdr:col>10</xdr:col>
          <xdr:colOff>28578</xdr:colOff>
          <xdr:row>3</xdr:row>
          <xdr:rowOff>0</xdr:rowOff>
        </xdr:to>
        <xdr:grpSp>
          <xdr:nvGrpSpPr>
            <xdr:cNvPr id="10" name="Groupe 9">
              <a:extLst>
                <a:ext uri="{FF2B5EF4-FFF2-40B4-BE49-F238E27FC236}">
                  <a16:creationId xmlns:a16="http://schemas.microsoft.com/office/drawing/2014/main" id="{00000000-0008-0000-0000-00000A000000}"/>
                </a:ext>
              </a:extLst>
            </xdr:cNvPr>
            <xdr:cNvGrpSpPr/>
          </xdr:nvGrpSpPr>
          <xdr:grpSpPr>
            <a:xfrm>
              <a:off x="7762878" y="409575"/>
              <a:ext cx="6962775" cy="419100"/>
              <a:chOff x="5734053" y="409575"/>
              <a:chExt cx="3895725" cy="419100"/>
            </a:xfrm>
          </xdr:grpSpPr>
          <xdr:sp macro="" textlink="">
            <xdr:nvSpPr>
              <xdr:cNvPr id="1046" name="Group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5734053" y="410766"/>
                <a:ext cx="3895725" cy="417909"/>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fr-FR" sz="800" b="0" i="0" u="none" strike="noStrike" baseline="0">
                    <a:solidFill>
                      <a:srgbClr val="000000"/>
                    </a:solidFill>
                    <a:latin typeface="Segoe UI"/>
                    <a:cs typeface="Segoe UI"/>
                  </a:rPr>
                  <a:t>Enfants à charge</a:t>
                </a:r>
              </a:p>
            </xdr:txBody>
          </xdr:sp>
          <xdr:grpSp>
            <xdr:nvGrpSpPr>
              <xdr:cNvPr id="9" name="Groupe 8">
                <a:extLst>
                  <a:ext uri="{FF2B5EF4-FFF2-40B4-BE49-F238E27FC236}">
                    <a16:creationId xmlns:a16="http://schemas.microsoft.com/office/drawing/2014/main" id="{00000000-0008-0000-0000-000009000000}"/>
                  </a:ext>
                </a:extLst>
              </xdr:cNvPr>
              <xdr:cNvGrpSpPr/>
            </xdr:nvGrpSpPr>
            <xdr:grpSpPr>
              <a:xfrm>
                <a:off x="5762626" y="409575"/>
                <a:ext cx="3867150" cy="278973"/>
                <a:chOff x="5762626" y="409575"/>
                <a:chExt cx="3867150" cy="278973"/>
              </a:xfrm>
            </xdr:grpSpPr>
            <xdr:grpSp>
              <xdr:nvGrpSpPr>
                <xdr:cNvPr id="4" name="Groupe 3">
                  <a:extLst>
                    <a:ext uri="{FF2B5EF4-FFF2-40B4-BE49-F238E27FC236}">
                      <a16:creationId xmlns:a16="http://schemas.microsoft.com/office/drawing/2014/main" id="{00000000-0008-0000-0000-000004000000}"/>
                    </a:ext>
                  </a:extLst>
                </xdr:cNvPr>
                <xdr:cNvGrpSpPr/>
              </xdr:nvGrpSpPr>
              <xdr:grpSpPr>
                <a:xfrm>
                  <a:off x="5762626" y="411590"/>
                  <a:ext cx="3105150" cy="276958"/>
                  <a:chOff x="5753101" y="390525"/>
                  <a:chExt cx="3105150" cy="228600"/>
                </a:xfrm>
              </xdr:grpSpPr>
              <xdr:sp macro="" textlink="">
                <xdr:nvSpPr>
                  <xdr:cNvPr id="1025" name="Option 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5753101" y="390525"/>
                    <a:ext cx="72390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0 enfant</a:t>
                    </a:r>
                  </a:p>
                </xdr:txBody>
              </xdr:sp>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6515100" y="390525"/>
                    <a:ext cx="752475"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1 enfant</a:t>
                    </a:r>
                  </a:p>
                </xdr:txBody>
              </xdr:sp>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7315200" y="390525"/>
                    <a:ext cx="78105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2 enfants</a:t>
                    </a:r>
                  </a:p>
                </xdr:txBody>
              </xdr:sp>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8077201" y="390525"/>
                    <a:ext cx="781050" cy="2095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 enfants</a:t>
                    </a:r>
                  </a:p>
                </xdr:txBody>
              </xdr:sp>
            </xdr:grpSp>
            <xdr:sp macro="" textlink="">
              <xdr:nvSpPr>
                <xdr:cNvPr id="1048" name="Option 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8848726" y="409575"/>
                  <a:ext cx="7810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4 enfants</a:t>
                  </a:r>
                </a:p>
              </xdr:txBody>
            </xdr:sp>
          </xdr:grpSp>
        </xdr:grpSp>
        <xdr:clientData/>
      </xdr:twoCellAnchor>
    </mc:Choice>
    <mc:Fallback/>
  </mc:AlternateContent>
  <xdr:twoCellAnchor>
    <xdr:from>
      <xdr:col>13</xdr:col>
      <xdr:colOff>9525</xdr:colOff>
      <xdr:row>14</xdr:row>
      <xdr:rowOff>19050</xdr:rowOff>
    </xdr:from>
    <xdr:to>
      <xdr:col>26</xdr:col>
      <xdr:colOff>9524</xdr:colOff>
      <xdr:row>26</xdr:row>
      <xdr:rowOff>304799</xdr:rowOff>
    </xdr:to>
    <xdr:graphicFrame macro="">
      <xdr:nvGraphicFramePr>
        <xdr:cNvPr id="11" name="Graphique 10">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9525</xdr:colOff>
      <xdr:row>27</xdr:row>
      <xdr:rowOff>376237</xdr:rowOff>
    </xdr:from>
    <xdr:to>
      <xdr:col>26</xdr:col>
      <xdr:colOff>9526</xdr:colOff>
      <xdr:row>39</xdr:row>
      <xdr:rowOff>47625</xdr:rowOff>
    </xdr:to>
    <xdr:graphicFrame macro="">
      <xdr:nvGraphicFramePr>
        <xdr:cNvPr id="12" name="Graphique 11">
          <a:extLst>
            <a:ext uri="{FF2B5EF4-FFF2-40B4-BE49-F238E27FC236}">
              <a16:creationId xmlns:a16="http://schemas.microsoft.com/office/drawing/2014/main" id="{00000000-0008-0000-00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au3" displayName="Tableau3" ref="B38:F43" totalsRowShown="0" headerRowDxfId="9" dataDxfId="8">
  <autoFilter ref="B38:F43" xr:uid="{00000000-0009-0000-0100-000004000000}">
    <filterColumn colId="0" hiddenButton="1"/>
    <filterColumn colId="1" hiddenButton="1"/>
    <filterColumn colId="2" hiddenButton="1"/>
    <filterColumn colId="3" hiddenButton="1"/>
    <filterColumn colId="4" hiddenButton="1"/>
  </autoFilter>
  <tableColumns count="5">
    <tableColumn id="1" xr3:uid="{00000000-0010-0000-0000-000001000000}" name="MONTANT CA TRIM." dataDxfId="7"/>
    <tableColumn id="2" xr3:uid="{00000000-0010-0000-0000-000002000000}" name="CHARGE TRIM." dataDxfId="6"/>
    <tableColumn id="3" xr3:uid="{00000000-0010-0000-0000-000003000000}" name="MOYENNE / MOIS" dataDxfId="5"/>
    <tableColumn id="4" xr3:uid="{00000000-0010-0000-0000-000004000000}" name="CA NET TRIM / AN." dataDxfId="4"/>
    <tableColumn id="5" xr3:uid="{00000000-0010-0000-0000-000005000000}" name="MOYENNE NETTE / MOIS" dataDxfId="3"/>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webextension1.xml.rels><?xml version="1.0" encoding="UTF-8" standalone="yes"?>
<Relationships xmlns="http://schemas.openxmlformats.org/package/2006/relationships"><Relationship Id="rId1" Type="http://schemas.openxmlformats.org/officeDocument/2006/relationships/image" Target="../media/image1.png"/></Relationships>
</file>

<file path=xl/webextensions/webextension1.xml><?xml version="1.0" encoding="utf-8"?>
<we:webextension xmlns:we="http://schemas.microsoft.com/office/webextensions/webextension/2010/11" id="{00000000-0008-0000-0000-000003000000}">
  <we:reference id="wa102957665" version="1.3.0.0" store="fr-FR" storeType="OMEX"/>
  <we:alternateReferences>
    <we:reference id="WA102957665" version="1.3.0.0" store="WA102957665" storeType="OMEX"/>
  </we:alternateReferences>
  <we:properties>
    <we:property name="opt_cal_sys" value="21"/>
    <we:property name="opt_month" value="&quot;2026-01-01&quot;"/>
    <we:property name="opt_size" value="0"/>
    <we:property name="opt_theme" value="1"/>
    <we:property name="opt_wn" value="false"/>
  </we:properties>
  <we:bindings/>
  <we:snapshot xmlns:r="http://schemas.openxmlformats.org/officeDocument/2006/relationships" r:embed="rId1"/>
</we:webextension>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printerSettings" Target="../printerSettings/printerSettings1.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table" Target="../tables/table1.xml"/><Relationship Id="rId2" Type="http://schemas.openxmlformats.org/officeDocument/2006/relationships/hyperlink" Target="https://www.portail-autoentrepreneur.fr/actualites/ajout-activite-liberale-auto-entrepreneur" TargetMode="External"/><Relationship Id="rId16" Type="http://schemas.openxmlformats.org/officeDocument/2006/relationships/ctrlProp" Target="../ctrlProps/ctrlProp11.xml"/><Relationship Id="rId1" Type="http://schemas.openxmlformats.org/officeDocument/2006/relationships/hyperlink" Target="https://www.portail-autoentrepreneur.fr/actualites/plombier-auto-entrepreneur"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U163"/>
  <sheetViews>
    <sheetView tabSelected="1" topLeftCell="A33" workbookViewId="0">
      <selection activeCell="C40" sqref="C40"/>
    </sheetView>
  </sheetViews>
  <sheetFormatPr baseColWidth="10" defaultRowHeight="15" x14ac:dyDescent="0.25"/>
  <cols>
    <col min="1" max="1" width="33.5703125" customWidth="1"/>
    <col min="2" max="9" width="20.7109375" customWidth="1"/>
    <col min="10" max="10" width="21.140625" customWidth="1"/>
    <col min="11" max="12" width="20.7109375" customWidth="1"/>
    <col min="15" max="15" width="12" bestFit="1" customWidth="1"/>
    <col min="16" max="16" width="15.7109375" customWidth="1"/>
    <col min="19" max="19" width="13.140625" customWidth="1"/>
    <col min="20" max="20" width="16.140625" customWidth="1"/>
  </cols>
  <sheetData>
    <row r="1" spans="1:20" ht="30" customHeight="1" thickBot="1" x14ac:dyDescent="0.3">
      <c r="A1" s="14"/>
      <c r="B1" s="14"/>
      <c r="C1" s="173" t="s">
        <v>144</v>
      </c>
      <c r="D1" s="174"/>
      <c r="E1" s="175"/>
      <c r="F1" s="81">
        <v>46033</v>
      </c>
      <c r="G1" s="171">
        <v>2026</v>
      </c>
      <c r="H1" s="171"/>
      <c r="I1" s="172"/>
      <c r="J1" s="15"/>
      <c r="L1" s="14"/>
      <c r="M1" s="9"/>
      <c r="N1" s="9"/>
      <c r="O1" s="9"/>
      <c r="P1" s="9"/>
    </row>
    <row r="2" spans="1:20" ht="18.75" customHeight="1" thickBot="1" x14ac:dyDescent="0.3">
      <c r="A2" s="186" t="s">
        <v>38</v>
      </c>
      <c r="B2" s="187"/>
      <c r="C2" s="188"/>
      <c r="D2">
        <v>1</v>
      </c>
      <c r="E2" s="151"/>
      <c r="F2" s="15">
        <v>1</v>
      </c>
      <c r="G2" s="15">
        <v>1</v>
      </c>
      <c r="H2" s="15">
        <v>1</v>
      </c>
      <c r="I2" s="15">
        <v>0</v>
      </c>
      <c r="J2" s="14">
        <v>1</v>
      </c>
      <c r="K2" s="14"/>
      <c r="L2" s="14" t="s">
        <v>39</v>
      </c>
      <c r="M2" s="9"/>
      <c r="N2" s="9"/>
      <c r="O2" s="9"/>
      <c r="P2" s="9"/>
    </row>
    <row r="3" spans="1:20" ht="16.5" customHeight="1" thickBot="1" x14ac:dyDescent="0.3">
      <c r="A3" s="189" t="s">
        <v>117</v>
      </c>
      <c r="B3" s="190"/>
      <c r="C3" s="157">
        <f>IF(D2=2,CHOOSE(F2,ROUND(D50/12,2),ROUND(D51/12,2),ROUND(D52/12,2),ROUND(D53/12,2),ROUND(D54/12,2)),CHOOSE(F2,ROUND(C50/12,2),ROUND(C51/12,2),ROUND(C52/12,2),ROUND(C53/12,2),ROUND(C54/12,2)))</f>
        <v>1033.32</v>
      </c>
      <c r="D3" s="275"/>
      <c r="E3" s="276"/>
      <c r="F3" s="27"/>
      <c r="G3" s="15"/>
      <c r="H3" s="15"/>
      <c r="I3" s="15"/>
      <c r="J3" s="15"/>
      <c r="K3" s="14" t="s">
        <v>40</v>
      </c>
      <c r="L3" s="14" t="s">
        <v>40</v>
      </c>
      <c r="M3" s="9"/>
      <c r="N3" s="9"/>
      <c r="O3" s="9"/>
      <c r="P3" s="9"/>
    </row>
    <row r="4" spans="1:20" ht="15" customHeight="1" thickBot="1" x14ac:dyDescent="0.3">
      <c r="A4" s="14"/>
      <c r="B4" s="14"/>
      <c r="C4" s="15"/>
      <c r="D4" s="111"/>
      <c r="E4" s="111"/>
      <c r="F4" s="15"/>
      <c r="G4" s="15"/>
      <c r="H4" s="15"/>
      <c r="I4" s="15"/>
      <c r="J4" s="15"/>
      <c r="K4" s="16"/>
      <c r="M4" s="104"/>
    </row>
    <row r="5" spans="1:20" ht="15" customHeight="1" thickBot="1" x14ac:dyDescent="0.3">
      <c r="D5" s="34"/>
      <c r="E5" s="209" t="s">
        <v>123</v>
      </c>
      <c r="F5" s="210"/>
      <c r="G5" s="211"/>
      <c r="H5" s="16">
        <v>1</v>
      </c>
      <c r="I5" s="16"/>
      <c r="J5" s="16"/>
      <c r="K5" s="16"/>
    </row>
    <row r="6" spans="1:20" ht="15" customHeight="1" thickBot="1" x14ac:dyDescent="0.3">
      <c r="D6" s="111"/>
      <c r="E6" s="107" t="s">
        <v>124</v>
      </c>
      <c r="F6" s="108" t="s">
        <v>125</v>
      </c>
      <c r="G6" s="112" t="s">
        <v>127</v>
      </c>
      <c r="H6" s="111"/>
      <c r="J6" s="152"/>
      <c r="K6" s="153"/>
    </row>
    <row r="7" spans="1:20" ht="15" customHeight="1" thickBot="1" x14ac:dyDescent="0.3">
      <c r="D7" s="34"/>
      <c r="E7" s="109" t="s">
        <v>128</v>
      </c>
      <c r="F7" s="149" t="s">
        <v>126</v>
      </c>
      <c r="G7" s="113" t="s">
        <v>129</v>
      </c>
      <c r="H7" s="34"/>
      <c r="I7" s="110"/>
      <c r="J7" s="16"/>
      <c r="K7" s="16"/>
      <c r="M7" s="104"/>
    </row>
    <row r="8" spans="1:20" ht="15.75" x14ac:dyDescent="0.25">
      <c r="B8" s="328"/>
      <c r="C8" s="328"/>
      <c r="D8" s="328"/>
      <c r="E8" s="34"/>
      <c r="F8" s="16"/>
      <c r="G8" s="16"/>
      <c r="H8" s="34"/>
      <c r="I8" s="34"/>
      <c r="J8" s="16"/>
      <c r="K8" s="16"/>
    </row>
    <row r="9" spans="1:20" ht="15" customHeight="1" thickBot="1" x14ac:dyDescent="0.3">
      <c r="D9" s="34"/>
      <c r="E9" s="34"/>
      <c r="F9" s="16"/>
      <c r="G9" s="16"/>
      <c r="H9" s="16"/>
      <c r="I9" s="16"/>
      <c r="J9" s="16"/>
      <c r="K9" s="16"/>
    </row>
    <row r="10" spans="1:20" ht="15" customHeight="1" x14ac:dyDescent="0.25">
      <c r="A10" s="303" t="s">
        <v>26</v>
      </c>
      <c r="B10" s="305" t="s">
        <v>139</v>
      </c>
      <c r="C10" s="306"/>
      <c r="D10" s="307"/>
      <c r="E10" s="311" t="s">
        <v>113</v>
      </c>
      <c r="G10" s="218" t="s">
        <v>0</v>
      </c>
      <c r="H10" s="219"/>
      <c r="I10" s="219"/>
      <c r="J10" s="291" t="s">
        <v>112</v>
      </c>
      <c r="K10" s="216" t="s">
        <v>43</v>
      </c>
      <c r="L10" s="83"/>
      <c r="O10" s="222"/>
      <c r="P10" s="222"/>
      <c r="Q10" s="9"/>
      <c r="R10" s="9"/>
      <c r="S10" s="9"/>
      <c r="T10" s="9"/>
    </row>
    <row r="11" spans="1:20" ht="15" customHeight="1" thickBot="1" x14ac:dyDescent="0.3">
      <c r="A11" s="304"/>
      <c r="B11" s="308"/>
      <c r="C11" s="309"/>
      <c r="D11" s="310"/>
      <c r="E11" s="312"/>
      <c r="G11" s="220"/>
      <c r="H11" s="221"/>
      <c r="I11" s="221"/>
      <c r="J11" s="292"/>
      <c r="K11" s="217"/>
      <c r="L11" s="83"/>
    </row>
    <row r="12" spans="1:20" ht="24.95" customHeight="1" thickBot="1" x14ac:dyDescent="0.3">
      <c r="A12" s="127" t="s">
        <v>106</v>
      </c>
      <c r="B12" s="115" t="s">
        <v>1</v>
      </c>
      <c r="C12" s="115" t="s">
        <v>2</v>
      </c>
      <c r="D12" s="115" t="s">
        <v>3</v>
      </c>
      <c r="E12" s="138">
        <f>SUM(E13:E15)</f>
        <v>0</v>
      </c>
      <c r="G12" s="114" t="s">
        <v>1</v>
      </c>
      <c r="H12" s="115" t="s">
        <v>2</v>
      </c>
      <c r="I12" s="115" t="s">
        <v>3</v>
      </c>
      <c r="J12" s="116">
        <f>SUM(J13:J15)</f>
        <v>0</v>
      </c>
      <c r="K12" s="122">
        <f>IF(AND(G16=0,H16=0,I16=0),0,J12/COUNTIF(G16:I16,"&lt;&gt;0"))</f>
        <v>0</v>
      </c>
      <c r="L12" s="225">
        <f>IF(K12&lt;=530.07,C3-((J12*0.8)/12),C3-(((J12*0.3)-((J12*0.3)*0.8))+((J12*0.7)-((J12*0.7)*0.4))))</f>
        <v>1033.32</v>
      </c>
    </row>
    <row r="13" spans="1:20" ht="30" x14ac:dyDescent="0.25">
      <c r="A13" s="128" t="s">
        <v>24</v>
      </c>
      <c r="B13" s="129">
        <v>0</v>
      </c>
      <c r="C13" s="129">
        <v>0</v>
      </c>
      <c r="D13" s="129">
        <v>0</v>
      </c>
      <c r="E13" s="140">
        <f>ROUND(SUM(B13:D13),0)</f>
        <v>0</v>
      </c>
      <c r="F13" s="103"/>
      <c r="G13" s="143">
        <f>ROUND(B13-(B13*71%),0)</f>
        <v>0</v>
      </c>
      <c r="H13" s="144">
        <f>ROUND(C13-(C13*71%),0)</f>
        <v>0</v>
      </c>
      <c r="I13" s="144">
        <f>ROUND(D13-(D13*71%),0)</f>
        <v>0</v>
      </c>
      <c r="J13" s="118">
        <f>ROUND(SUM(G13:I13),0)</f>
        <v>0</v>
      </c>
      <c r="K13" s="223" t="s">
        <v>35</v>
      </c>
      <c r="L13" s="226"/>
    </row>
    <row r="14" spans="1:20" ht="30" x14ac:dyDescent="0.25">
      <c r="A14" s="130" t="s">
        <v>25</v>
      </c>
      <c r="B14" s="91">
        <v>0</v>
      </c>
      <c r="C14" s="91">
        <v>0</v>
      </c>
      <c r="D14" s="91">
        <v>0</v>
      </c>
      <c r="E14" s="141">
        <f>ROUND(SUM(B14:D14),0)</f>
        <v>0</v>
      </c>
      <c r="G14" s="145">
        <f>ROUND(B14-(B14*50%),0)</f>
        <v>0</v>
      </c>
      <c r="H14" s="146">
        <f>ROUND(C14-(C14*50%),0)</f>
        <v>0</v>
      </c>
      <c r="I14" s="146">
        <f>ROUND(D14-(D14*50%),0)</f>
        <v>0</v>
      </c>
      <c r="J14" s="119">
        <f>ROUND(SUM(G14:I14),0)</f>
        <v>0</v>
      </c>
      <c r="K14" s="224"/>
      <c r="L14" s="226"/>
    </row>
    <row r="15" spans="1:20" ht="30.75" thickBot="1" x14ac:dyDescent="0.3">
      <c r="A15" s="131" t="s">
        <v>23</v>
      </c>
      <c r="B15" s="132">
        <v>0</v>
      </c>
      <c r="C15" s="132">
        <v>0</v>
      </c>
      <c r="D15" s="132">
        <v>0</v>
      </c>
      <c r="E15" s="142">
        <f>ROUND(SUM(B15:D15),0)</f>
        <v>0</v>
      </c>
      <c r="F15" s="103"/>
      <c r="G15" s="147">
        <f>ROUND(B15-(B15*34%),0)</f>
        <v>0</v>
      </c>
      <c r="H15" s="148">
        <f>ROUND(C15-(C15*34%),0)</f>
        <v>0</v>
      </c>
      <c r="I15" s="148">
        <f>ROUND(D15-(D15*34%),0)</f>
        <v>0</v>
      </c>
      <c r="J15" s="120">
        <f>ROUND(SUM(G15:I15),0)</f>
        <v>0</v>
      </c>
      <c r="K15" s="224"/>
      <c r="L15" s="226"/>
    </row>
    <row r="16" spans="1:20" ht="45" customHeight="1" thickBot="1" x14ac:dyDescent="0.3">
      <c r="A16" s="133" t="s">
        <v>114</v>
      </c>
      <c r="B16" s="134">
        <f>ROUND(SUM(B13:B15),2)</f>
        <v>0</v>
      </c>
      <c r="C16" s="134">
        <f>ROUND(SUM(C13:C15),2)</f>
        <v>0</v>
      </c>
      <c r="D16" s="134">
        <f>ROUND(SUM(D13:D15),2)</f>
        <v>0</v>
      </c>
      <c r="E16" s="139" t="s">
        <v>130</v>
      </c>
      <c r="G16" s="155">
        <f>ROUND(SUM(G13:G15),0)</f>
        <v>0</v>
      </c>
      <c r="H16" s="156">
        <f>ROUND(SUM(H13:H15),0)</f>
        <v>0</v>
      </c>
      <c r="I16" s="156">
        <f>ROUND(SUM(I13:I15),0)</f>
        <v>0</v>
      </c>
      <c r="J16" s="126" t="s">
        <v>134</v>
      </c>
      <c r="K16" s="123"/>
      <c r="L16" s="227"/>
    </row>
    <row r="17" spans="1:15" ht="24.95" customHeight="1" thickBot="1" x14ac:dyDescent="0.3">
      <c r="A17" s="127" t="s">
        <v>107</v>
      </c>
      <c r="B17" s="115" t="s">
        <v>4</v>
      </c>
      <c r="C17" s="115" t="s">
        <v>5</v>
      </c>
      <c r="D17" s="115" t="s">
        <v>6</v>
      </c>
      <c r="E17" s="117">
        <f>SUM(E18:E20)</f>
        <v>0</v>
      </c>
      <c r="G17" s="114" t="s">
        <v>4</v>
      </c>
      <c r="H17" s="115" t="s">
        <v>5</v>
      </c>
      <c r="I17" s="115" t="s">
        <v>6</v>
      </c>
      <c r="J17" s="116">
        <f>SUM(J18:J20)</f>
        <v>0</v>
      </c>
      <c r="K17" s="122">
        <f>IF(AND(G21=0,H21=0,I21=0),0,J17/COUNTIF(G21:I21,"&lt;&gt;0"))</f>
        <v>0</v>
      </c>
      <c r="L17" s="225">
        <f>IF(K17&lt;=530.07,C3-((J17*0.8)/12),C3-(((J17*0.3)-((J17*0.3)*0.8))+((J17*0.7)-((J17*0.7)*0.4))))</f>
        <v>1033.32</v>
      </c>
    </row>
    <row r="18" spans="1:15" ht="30" x14ac:dyDescent="0.25">
      <c r="A18" s="128" t="s">
        <v>24</v>
      </c>
      <c r="B18" s="129">
        <v>0</v>
      </c>
      <c r="C18" s="129">
        <v>0</v>
      </c>
      <c r="D18" s="129">
        <v>0</v>
      </c>
      <c r="E18" s="140">
        <f>ROUND(SUM(B18:D18),0)</f>
        <v>0</v>
      </c>
      <c r="G18" s="143">
        <f>ROUND(B18-(B18*71%),0)</f>
        <v>0</v>
      </c>
      <c r="H18" s="144">
        <f>ROUND(C18-(C18*71%),0)</f>
        <v>0</v>
      </c>
      <c r="I18" s="144">
        <f>ROUND(D18-(D18*71%),0)</f>
        <v>0</v>
      </c>
      <c r="J18" s="125">
        <f>ROUND(SUM(G18:I18),0)</f>
        <v>0</v>
      </c>
      <c r="K18" s="224" t="s">
        <v>36</v>
      </c>
      <c r="L18" s="226"/>
    </row>
    <row r="19" spans="1:15" ht="30" x14ac:dyDescent="0.25">
      <c r="A19" s="130" t="s">
        <v>25</v>
      </c>
      <c r="B19" s="91">
        <v>0</v>
      </c>
      <c r="C19" s="91">
        <v>0</v>
      </c>
      <c r="D19" s="91">
        <v>0</v>
      </c>
      <c r="E19" s="141">
        <f>ROUND(SUM(B19:D19),0)</f>
        <v>0</v>
      </c>
      <c r="G19" s="145">
        <f>ROUND(B19-(B19*50%),0)</f>
        <v>0</v>
      </c>
      <c r="H19" s="146">
        <f>ROUND(C19-(C19*50%),0)</f>
        <v>0</v>
      </c>
      <c r="I19" s="146">
        <f>ROUND(D19-(D19*50%),0)</f>
        <v>0</v>
      </c>
      <c r="J19" s="119">
        <f>ROUND(SUM(G19:I19),0)</f>
        <v>0</v>
      </c>
      <c r="K19" s="224"/>
      <c r="L19" s="226"/>
      <c r="O19" s="4"/>
    </row>
    <row r="20" spans="1:15" ht="30.75" thickBot="1" x14ac:dyDescent="0.3">
      <c r="A20" s="131" t="s">
        <v>23</v>
      </c>
      <c r="B20" s="132">
        <v>0</v>
      </c>
      <c r="C20" s="132">
        <v>0</v>
      </c>
      <c r="D20" s="132">
        <v>0</v>
      </c>
      <c r="E20" s="142">
        <f>ROUND(SUM(B20:D20),0)</f>
        <v>0</v>
      </c>
      <c r="F20" s="154"/>
      <c r="G20" s="147">
        <f>ROUND(B20-(B20*34%),0)</f>
        <v>0</v>
      </c>
      <c r="H20" s="148">
        <f>ROUND(C20-(C20*34%),0)</f>
        <v>0</v>
      </c>
      <c r="I20" s="148">
        <f>ROUND(D20-(D20*34%),0)</f>
        <v>0</v>
      </c>
      <c r="J20" s="120">
        <f>ROUND(SUM(G20:I20),0)</f>
        <v>0</v>
      </c>
      <c r="K20" s="224"/>
      <c r="L20" s="226"/>
      <c r="O20" s="4"/>
    </row>
    <row r="21" spans="1:15" ht="46.5" customHeight="1" thickBot="1" x14ac:dyDescent="0.3">
      <c r="A21" s="133" t="s">
        <v>114</v>
      </c>
      <c r="B21" s="134">
        <f>ROUND(SUM(B18:B20),2)</f>
        <v>0</v>
      </c>
      <c r="C21" s="134">
        <f>ROUND(SUM(C18:C20),2)</f>
        <v>0</v>
      </c>
      <c r="D21" s="134">
        <f>ROUND(SUM(D18:D20),2)</f>
        <v>0</v>
      </c>
      <c r="E21" s="135" t="s">
        <v>131</v>
      </c>
      <c r="G21" s="155">
        <f>ROUND(SUM(G18:G20),0)</f>
        <v>0</v>
      </c>
      <c r="H21" s="156">
        <f>ROUND(SUM(H18:H20),0)</f>
        <v>0</v>
      </c>
      <c r="I21" s="156">
        <f>ROUND(SUM(I18:I20),0)</f>
        <v>0</v>
      </c>
      <c r="J21" s="124" t="s">
        <v>135</v>
      </c>
      <c r="K21" s="123"/>
      <c r="L21" s="227"/>
    </row>
    <row r="22" spans="1:15" ht="24.95" customHeight="1" thickBot="1" x14ac:dyDescent="0.3">
      <c r="A22" s="127" t="s">
        <v>108</v>
      </c>
      <c r="B22" s="115" t="s">
        <v>7</v>
      </c>
      <c r="C22" s="115" t="s">
        <v>8</v>
      </c>
      <c r="D22" s="115" t="s">
        <v>9</v>
      </c>
      <c r="E22" s="117">
        <f>SUM(E23:E25)</f>
        <v>0</v>
      </c>
      <c r="G22" s="114" t="s">
        <v>7</v>
      </c>
      <c r="H22" s="115" t="s">
        <v>8</v>
      </c>
      <c r="I22" s="115" t="s">
        <v>9</v>
      </c>
      <c r="J22" s="116">
        <f>SUM(J23:J25)</f>
        <v>0</v>
      </c>
      <c r="K22" s="122">
        <f>IF(AND(G26=0,H26=0,I26=0),0,J22/COUNTIF(G26:I26,"&lt;&gt;0"))</f>
        <v>0</v>
      </c>
      <c r="L22" s="225">
        <f>IF(K22&lt;=530.07,C3-((J22*0.8)/12),C3-(((J22*0.3)-((J22*0.3)*0.8))+((J22*0.7)-((J22*0.7)*0.4))))</f>
        <v>1033.32</v>
      </c>
    </row>
    <row r="23" spans="1:15" ht="30" x14ac:dyDescent="0.25">
      <c r="A23" s="128" t="s">
        <v>24</v>
      </c>
      <c r="B23" s="129">
        <v>0</v>
      </c>
      <c r="C23" s="129">
        <v>0</v>
      </c>
      <c r="D23" s="129">
        <v>0</v>
      </c>
      <c r="E23" s="140">
        <f>ROUND(SUM(B23:D23),0)</f>
        <v>0</v>
      </c>
      <c r="G23" s="143">
        <f>ROUND(B23-(B23*71%),0)</f>
        <v>0</v>
      </c>
      <c r="H23" s="144">
        <f>ROUND(C23-(C23*71%),0)</f>
        <v>0</v>
      </c>
      <c r="I23" s="144">
        <f>ROUND(D23-(D23*71%),0)</f>
        <v>0</v>
      </c>
      <c r="J23" s="118">
        <f>ROUND(SUM(G23:I23),0)</f>
        <v>0</v>
      </c>
      <c r="K23" s="223" t="s">
        <v>37</v>
      </c>
      <c r="L23" s="226"/>
      <c r="O23" s="4"/>
    </row>
    <row r="24" spans="1:15" ht="30" x14ac:dyDescent="0.25">
      <c r="A24" s="130" t="s">
        <v>25</v>
      </c>
      <c r="B24" s="91">
        <v>0</v>
      </c>
      <c r="C24" s="91">
        <v>0</v>
      </c>
      <c r="D24" s="91">
        <v>0</v>
      </c>
      <c r="E24" s="141">
        <f>ROUND(SUM(B24:D24),0)</f>
        <v>0</v>
      </c>
      <c r="G24" s="145">
        <f>ROUND(B24-(B24*50%),0)</f>
        <v>0</v>
      </c>
      <c r="H24" s="146">
        <f>ROUND(C24-(C24*50%),0)</f>
        <v>0</v>
      </c>
      <c r="I24" s="146">
        <f>ROUND(D24-(D24*50%),0)</f>
        <v>0</v>
      </c>
      <c r="J24" s="119">
        <f>ROUND(SUM(G24:I24),0)</f>
        <v>0</v>
      </c>
      <c r="K24" s="224"/>
      <c r="L24" s="226"/>
    </row>
    <row r="25" spans="1:15" ht="30.75" thickBot="1" x14ac:dyDescent="0.3">
      <c r="A25" s="131" t="s">
        <v>23</v>
      </c>
      <c r="B25" s="132">
        <v>0</v>
      </c>
      <c r="C25" s="132">
        <v>0</v>
      </c>
      <c r="D25" s="132">
        <v>0</v>
      </c>
      <c r="E25" s="142">
        <f>ROUND(SUM(B25:D25),0)</f>
        <v>0</v>
      </c>
      <c r="G25" s="147">
        <f>ROUND(B25-(B25*34%),0)</f>
        <v>0</v>
      </c>
      <c r="H25" s="148">
        <f>ROUND(C25-(C25*34%),0)</f>
        <v>0</v>
      </c>
      <c r="I25" s="148">
        <f>ROUND(D25-(D25*34%),0)</f>
        <v>0</v>
      </c>
      <c r="J25" s="120">
        <f>ROUND(SUM(G25:I25),0)</f>
        <v>0</v>
      </c>
      <c r="K25" s="224"/>
      <c r="L25" s="226"/>
    </row>
    <row r="26" spans="1:15" ht="45.75" thickBot="1" x14ac:dyDescent="0.3">
      <c r="A26" s="133" t="s">
        <v>114</v>
      </c>
      <c r="B26" s="134">
        <f>ROUND(SUM(B23:B25),2)</f>
        <v>0</v>
      </c>
      <c r="C26" s="134">
        <f>ROUND(SUM(C23:C25),2)</f>
        <v>0</v>
      </c>
      <c r="D26" s="134">
        <f>ROUND(SUM(D23:D25),2)</f>
        <v>0</v>
      </c>
      <c r="E26" s="135" t="s">
        <v>132</v>
      </c>
      <c r="G26" s="155">
        <f>ROUND(SUM(G23:G25),0)</f>
        <v>0</v>
      </c>
      <c r="H26" s="156">
        <f>ROUND(SUM(H23:H25),0)</f>
        <v>0</v>
      </c>
      <c r="I26" s="156">
        <f>ROUND(SUM(I23:I25),0)</f>
        <v>0</v>
      </c>
      <c r="J26" s="124" t="s">
        <v>136</v>
      </c>
      <c r="K26" s="123"/>
      <c r="L26" s="227"/>
      <c r="O26" s="4"/>
    </row>
    <row r="27" spans="1:15" ht="24.95" customHeight="1" thickBot="1" x14ac:dyDescent="0.3">
      <c r="A27" s="127" t="s">
        <v>109</v>
      </c>
      <c r="B27" s="115" t="s">
        <v>10</v>
      </c>
      <c r="C27" s="115" t="s">
        <v>11</v>
      </c>
      <c r="D27" s="115" t="s">
        <v>12</v>
      </c>
      <c r="E27" s="117">
        <f>SUM(E28:E30)</f>
        <v>0</v>
      </c>
      <c r="G27" s="114" t="s">
        <v>10</v>
      </c>
      <c r="H27" s="115" t="s">
        <v>11</v>
      </c>
      <c r="I27" s="115" t="s">
        <v>12</v>
      </c>
      <c r="J27" s="116">
        <f>SUM(J28:J30)</f>
        <v>0</v>
      </c>
      <c r="K27" s="122">
        <f>IF(AND(G31=0,H31=0,I31=0),0,J27/COUNTIF(G31:I31,"&lt;&gt;0"))</f>
        <v>0</v>
      </c>
      <c r="L27" s="225">
        <f>IF(K27&lt;=530.07,C3-((J27*0.8)/12),C3-(((J27*0.3)-((J27*0.3)*0.8))+((J27*0.7)-((J27*0.7)*0.4))))</f>
        <v>1033.32</v>
      </c>
    </row>
    <row r="28" spans="1:15" ht="30" x14ac:dyDescent="0.25">
      <c r="A28" s="128" t="s">
        <v>24</v>
      </c>
      <c r="B28" s="129">
        <v>0</v>
      </c>
      <c r="C28" s="129">
        <v>0</v>
      </c>
      <c r="D28" s="129">
        <v>0</v>
      </c>
      <c r="E28" s="140">
        <f>ROUND(SUM(B28:D28),0)</f>
        <v>0</v>
      </c>
      <c r="F28" s="161"/>
      <c r="G28" s="143">
        <f>ROUND(B28-(B28*71%),0)</f>
        <v>0</v>
      </c>
      <c r="H28" s="144">
        <f>ROUND(C28-(C28*71%),0)</f>
        <v>0</v>
      </c>
      <c r="I28" s="144">
        <f>ROUND(D28-(D28*71%),0)</f>
        <v>0</v>
      </c>
      <c r="J28" s="118">
        <f>ROUND(SUM(G28:I28),0)</f>
        <v>0</v>
      </c>
      <c r="K28" s="223" t="s">
        <v>42</v>
      </c>
      <c r="L28" s="226"/>
    </row>
    <row r="29" spans="1:15" ht="30" x14ac:dyDescent="0.25">
      <c r="A29" s="130" t="s">
        <v>25</v>
      </c>
      <c r="B29" s="91">
        <v>0</v>
      </c>
      <c r="C29" s="91">
        <v>0</v>
      </c>
      <c r="D29" s="91">
        <v>0</v>
      </c>
      <c r="E29" s="141">
        <f>ROUND(SUM(B29:D29),0)</f>
        <v>0</v>
      </c>
      <c r="G29" s="145">
        <f>ROUND(B29-(B29*50%),0)</f>
        <v>0</v>
      </c>
      <c r="H29" s="146">
        <f>ROUND(C29-(C29*50%),0)</f>
        <v>0</v>
      </c>
      <c r="I29" s="146">
        <f>ROUND(D29-(D29*50%),0)</f>
        <v>0</v>
      </c>
      <c r="J29" s="119">
        <f>ROUND(SUM(G29:I29),0)</f>
        <v>0</v>
      </c>
      <c r="K29" s="224"/>
      <c r="L29" s="226"/>
    </row>
    <row r="30" spans="1:15" ht="30.75" thickBot="1" x14ac:dyDescent="0.3">
      <c r="A30" s="131" t="s">
        <v>23</v>
      </c>
      <c r="B30" s="132">
        <v>0</v>
      </c>
      <c r="C30" s="132">
        <v>0</v>
      </c>
      <c r="D30" s="132">
        <v>0</v>
      </c>
      <c r="E30" s="142">
        <f>ROUND(SUM(B30:D30),0)</f>
        <v>0</v>
      </c>
      <c r="F30" s="158"/>
      <c r="G30" s="147">
        <f>ROUND(B30-(B30*34%),0)</f>
        <v>0</v>
      </c>
      <c r="H30" s="148">
        <f>ROUND(C30-(C30*34%),0)</f>
        <v>0</v>
      </c>
      <c r="I30" s="148">
        <f>ROUND(D30-(D30*34%),0)</f>
        <v>0</v>
      </c>
      <c r="J30" s="120">
        <f>ROUND(SUM(G30:I30),0)</f>
        <v>0</v>
      </c>
      <c r="K30" s="224"/>
      <c r="L30" s="226"/>
    </row>
    <row r="31" spans="1:15" ht="45.75" thickBot="1" x14ac:dyDescent="0.3">
      <c r="A31" s="133" t="s">
        <v>114</v>
      </c>
      <c r="B31" s="134">
        <f>ROUND(SUM(B28:B30),2)</f>
        <v>0</v>
      </c>
      <c r="C31" s="134">
        <f>ROUND(SUM(C28:C30),2)</f>
        <v>0</v>
      </c>
      <c r="D31" s="134">
        <f>ROUND(SUM(D28:D30),2)</f>
        <v>0</v>
      </c>
      <c r="E31" s="135" t="s">
        <v>133</v>
      </c>
      <c r="G31" s="155">
        <f>ROUND(SUM(G28:G30),0)</f>
        <v>0</v>
      </c>
      <c r="H31" s="156">
        <f>ROUND(SUM(H28:H30),0)</f>
        <v>0</v>
      </c>
      <c r="I31" s="156">
        <f>ROUND(SUM(I28:I30),0)</f>
        <v>0</v>
      </c>
      <c r="J31" s="121" t="s">
        <v>137</v>
      </c>
      <c r="K31" s="123"/>
      <c r="L31" s="227"/>
    </row>
    <row r="32" spans="1:15" ht="34.5" customHeight="1" thickBot="1" x14ac:dyDescent="0.3">
      <c r="A32" s="313" t="s">
        <v>116</v>
      </c>
      <c r="B32" s="314"/>
      <c r="C32" s="207" t="s">
        <v>110</v>
      </c>
      <c r="D32" s="208"/>
      <c r="E32" s="136">
        <f>SUM(B13:D15,B18:D20,B23:D25,B28:D30)</f>
        <v>0</v>
      </c>
      <c r="G32" s="213" t="str">
        <f>"TOTAL CA CAF : "</f>
        <v xml:space="preserve">TOTAL CA CAF : </v>
      </c>
      <c r="H32" s="214"/>
      <c r="I32" s="215"/>
      <c r="J32" s="117">
        <f>SUM(J12,J17,J22,J27)</f>
        <v>0</v>
      </c>
    </row>
    <row r="33" spans="1:20" ht="45" customHeight="1" thickBot="1" x14ac:dyDescent="0.3">
      <c r="A33" s="315"/>
      <c r="B33" s="316"/>
      <c r="C33" s="317" t="s">
        <v>111</v>
      </c>
      <c r="D33" s="318"/>
      <c r="E33" s="137">
        <f>ROUND(E32,0)</f>
        <v>0</v>
      </c>
    </row>
    <row r="34" spans="1:20" x14ac:dyDescent="0.25">
      <c r="B34" s="1"/>
      <c r="C34" s="2"/>
      <c r="D34" s="3"/>
    </row>
    <row r="35" spans="1:20" x14ac:dyDescent="0.25">
      <c r="A35" s="33" t="s">
        <v>13</v>
      </c>
      <c r="B35" s="212" t="s">
        <v>138</v>
      </c>
      <c r="C35" s="212"/>
      <c r="D35" s="212"/>
      <c r="E35" s="212"/>
      <c r="F35" s="212"/>
      <c r="G35" s="212"/>
      <c r="H35" s="212"/>
      <c r="I35" s="212"/>
      <c r="J35" s="212"/>
      <c r="M35" s="4"/>
    </row>
    <row r="36" spans="1:20" x14ac:dyDescent="0.25">
      <c r="A36" s="33" t="s">
        <v>20</v>
      </c>
      <c r="B36" s="212" t="s">
        <v>140</v>
      </c>
      <c r="C36" s="212"/>
      <c r="D36" s="212"/>
      <c r="E36" s="212"/>
      <c r="F36" s="212"/>
      <c r="G36" s="212"/>
      <c r="H36" s="212"/>
      <c r="I36" s="212"/>
      <c r="J36" s="212"/>
    </row>
    <row r="37" spans="1:20" ht="15.75" thickBot="1" x14ac:dyDescent="0.3"/>
    <row r="38" spans="1:20" ht="30" customHeight="1" thickBot="1" x14ac:dyDescent="0.3">
      <c r="A38" s="70" t="str">
        <f>"Pour "&amp;COUNTIF(B16,"&gt;"&amp;0)+COUNTIF(C16,"&gt;"&amp;0)+COUNTIF(D16,"&gt;"&amp;0)+COUNTIF(B21,"&gt;"&amp;0)+COUNTIF(C21,"&gt;"&amp;0)+COUNTIF(D21,"&gt;"&amp;0)+COUNTIF(B26,"&gt;"&amp;0)+COUNTIF(C26,"&gt;"&amp;0)+COUNTIF(D26,"&gt;"&amp;0)+COUNTIF(B31,"&gt;"&amp;0)+COUNTIF(C31,"&gt;"&amp;0)+COUNTIF(D31,"&gt;"&amp;0)&amp;" mois non nuls"</f>
        <v>Pour 0 mois non nuls</v>
      </c>
      <c r="B38" s="82" t="s">
        <v>103</v>
      </c>
      <c r="C38" s="71" t="s">
        <v>104</v>
      </c>
      <c r="D38" s="72" t="s">
        <v>14</v>
      </c>
      <c r="E38" s="73" t="s">
        <v>119</v>
      </c>
      <c r="F38" s="72" t="s">
        <v>15</v>
      </c>
      <c r="G38" s="74" t="s">
        <v>105</v>
      </c>
      <c r="I38" s="79" t="s">
        <v>99</v>
      </c>
      <c r="J38" s="80">
        <v>0</v>
      </c>
      <c r="K38" s="194" t="s">
        <v>100</v>
      </c>
      <c r="L38" s="195"/>
      <c r="M38" s="25"/>
      <c r="N38" s="25"/>
      <c r="O38" s="25"/>
      <c r="P38" s="23"/>
      <c r="R38" s="23"/>
      <c r="S38" s="23"/>
      <c r="T38" s="23"/>
    </row>
    <row r="39" spans="1:20" ht="21.95" customHeight="1" x14ac:dyDescent="0.25">
      <c r="A39" s="75" t="s">
        <v>16</v>
      </c>
      <c r="B39" s="92">
        <f>ROUND(SUM(E13:E15),0)</f>
        <v>0</v>
      </c>
      <c r="C39" s="93">
        <f>CHOOSE(J42,ROUND(B39*(12.9%+J38),0), ROUND(B39*(22.78%+J38),0),ROUND(B39*(23.4%+J38),0))</f>
        <v>0</v>
      </c>
      <c r="D39" s="94">
        <f>ROUND(IFERROR(B39/COUNTIF(B16:D16,"&lt;&gt;0"),0),2)</f>
        <v>0</v>
      </c>
      <c r="E39" s="95">
        <f>ROUND(B39-C39,0)</f>
        <v>0</v>
      </c>
      <c r="F39" s="96">
        <f>ROUND(IFERROR(E39/COUNTIF(B16:D16,"&lt;&gt;0"),0),2)</f>
        <v>0</v>
      </c>
      <c r="G39" s="97">
        <f>J12</f>
        <v>0</v>
      </c>
      <c r="I39" s="4"/>
      <c r="J39" s="26">
        <v>1</v>
      </c>
      <c r="K39" s="23"/>
      <c r="L39" s="24"/>
      <c r="M39" s="24"/>
      <c r="N39" s="28"/>
      <c r="O39" s="28"/>
      <c r="P39" s="28"/>
      <c r="Q39" s="28"/>
      <c r="R39" s="28"/>
      <c r="S39" s="28"/>
      <c r="T39" s="28"/>
    </row>
    <row r="40" spans="1:20" ht="21.95" customHeight="1" x14ac:dyDescent="0.25">
      <c r="A40" s="76" t="s">
        <v>17</v>
      </c>
      <c r="B40" s="92">
        <f>ROUND(SUM(E18:E20),0)</f>
        <v>0</v>
      </c>
      <c r="C40" s="93">
        <f>CHOOSE(J42,ROUND(B40*(12.9%+J38),0), ROUND(B40*(22.78%+J38),0),ROUND(B40*(23.4%+J38),0))</f>
        <v>0</v>
      </c>
      <c r="D40" s="94">
        <f>ROUND(IFERROR(B40/COUNTIF(B21:D21,"&lt;&gt;0"),0),2)</f>
        <v>0</v>
      </c>
      <c r="E40" s="95">
        <f>ROUND(B40-C40,0)</f>
        <v>0</v>
      </c>
      <c r="F40" s="96">
        <f>ROUND(IFERROR(E40/COUNTIF(B21:D21,"&lt;&gt;0"),0),2)</f>
        <v>0</v>
      </c>
      <c r="G40" s="97">
        <f>J17</f>
        <v>0</v>
      </c>
      <c r="I40" s="196" t="s">
        <v>101</v>
      </c>
      <c r="J40" s="18">
        <v>3</v>
      </c>
      <c r="K40" s="18"/>
      <c r="L40" s="24"/>
      <c r="M40" s="24"/>
      <c r="N40" s="28"/>
      <c r="O40" s="28"/>
      <c r="P40" s="28"/>
      <c r="Q40" s="28"/>
      <c r="R40" s="28"/>
      <c r="S40" s="28"/>
      <c r="T40" s="28"/>
    </row>
    <row r="41" spans="1:20" ht="21.95" customHeight="1" x14ac:dyDescent="0.25">
      <c r="A41" s="76" t="s">
        <v>18</v>
      </c>
      <c r="B41" s="92">
        <f>ROUND(SUM(E23:E25),0)</f>
        <v>0</v>
      </c>
      <c r="C41" s="93">
        <f>CHOOSE(J42,ROUND(B41*(12.9%+J38),0), ROUND(B41*(22.78%+J38),0),ROUND(B41*(23.4%+J38),0))</f>
        <v>0</v>
      </c>
      <c r="D41" s="94">
        <f>ROUND(IFERROR(B41/COUNTIF(B26:D26,"&lt;&gt;0"),0),2)</f>
        <v>0</v>
      </c>
      <c r="E41" s="95">
        <f>ROUND(B41-C41,0)</f>
        <v>0</v>
      </c>
      <c r="F41" s="96">
        <f>ROUND(IFERROR(E41/COUNTIF(B26:D26,"&lt;&gt;0"),0),2)</f>
        <v>0</v>
      </c>
      <c r="G41" s="97">
        <f>J22</f>
        <v>0</v>
      </c>
      <c r="I41" s="196"/>
      <c r="J41" s="19">
        <v>1</v>
      </c>
      <c r="K41" s="20"/>
      <c r="L41" s="24"/>
      <c r="M41" s="24"/>
      <c r="N41" s="29"/>
      <c r="O41" s="29"/>
      <c r="P41" s="29"/>
      <c r="Q41" s="29"/>
      <c r="R41" s="29"/>
      <c r="S41" s="29"/>
      <c r="T41" s="29"/>
    </row>
    <row r="42" spans="1:20" ht="21.95" customHeight="1" x14ac:dyDescent="0.25">
      <c r="A42" s="76" t="s">
        <v>19</v>
      </c>
      <c r="B42" s="92">
        <f>ROUND(SUM(E28:E30),0)</f>
        <v>0</v>
      </c>
      <c r="C42" s="93">
        <f>CHOOSE(J42,ROUND(B42*(12.9%+J38),0), ROUND(B42*(22.78%+J38),0),ROUND(B42*(23.4%+J38),0))</f>
        <v>0</v>
      </c>
      <c r="D42" s="94">
        <f>ROUND(IFERROR(B42/COUNTIF(B31:D31,"&lt;&gt;0"),0),2)</f>
        <v>0</v>
      </c>
      <c r="E42" s="95">
        <f>ROUND(B42-C42,0)</f>
        <v>0</v>
      </c>
      <c r="F42" s="96">
        <f>ROUND(IFERROR(E42/COUNTIF(B27:D27,"&lt;&gt;0"),0),2)</f>
        <v>0</v>
      </c>
      <c r="G42" s="97">
        <f>J27</f>
        <v>0</v>
      </c>
      <c r="I42" s="196"/>
      <c r="J42" s="19">
        <v>3</v>
      </c>
      <c r="K42" s="20"/>
      <c r="L42" s="21"/>
      <c r="N42" s="29"/>
      <c r="O42" s="29"/>
      <c r="P42" s="29"/>
      <c r="Q42" s="29"/>
      <c r="R42" s="29"/>
      <c r="S42" s="29"/>
      <c r="T42" s="29"/>
    </row>
    <row r="43" spans="1:20" ht="21.95" customHeight="1" thickBot="1" x14ac:dyDescent="0.3">
      <c r="A43" s="77" t="s">
        <v>120</v>
      </c>
      <c r="B43" s="98">
        <f>SUM(B39:B42)</f>
        <v>0</v>
      </c>
      <c r="C43" s="99">
        <f>SUM(C39:C42)</f>
        <v>0</v>
      </c>
      <c r="D43" s="78" t="str">
        <f>IFERROR(ROUND(Tableau3[[#This Row],[MONTANT CA TRIM.]]/(IF(COUNTIF(B13:D15,"&gt;"&amp;0)&lt;0,3,(COUNTIF(B16,"&gt;"&amp;0)+COUNTIF(C16,"&gt;"&amp;0)+COUNTIF(D16,"&gt;"&amp;0)+COUNTIF(B21,"&gt;"&amp;0)+COUNTIF(C21,"&gt;"&amp;0)+COUNTIF(D21,"&gt;"&amp;0)+COUNTIF(B26,"&gt;"&amp;0)+COUNTIF(C26,"&gt;"&amp;0)+COUNTIF(D26,"&gt;"&amp;0)+COUNTIF(B31,"&gt;"&amp;0)+COUNTIF(C31,"&gt;"&amp;0)+COUNTIF(D31,"&gt;"&amp;0)))),0)&amp;" € /mois","0 € / mois")</f>
        <v>0 € / mois</v>
      </c>
      <c r="E43" s="100">
        <f>SUM(E39:E42)</f>
        <v>0</v>
      </c>
      <c r="F43" s="101" t="str">
        <f>IFERROR(ROUND(Tableau3[[#This Row],[CA NET TRIM / AN.]]/(IF(COUNTIF(B13:D15,"&gt;"&amp;0)&lt;0,3,(COUNTIF(B16,"&gt;"&amp;0)+COUNTIF(C16,"&gt;"&amp;0)+COUNTIF(D16,"&gt;"&amp;0)+COUNTIF(B21,"&gt;"&amp;0)+COUNTIF(C21,"&gt;"&amp;0)+COUNTIF(D21,"&gt;"&amp;0)+COUNTIF(B26,"&gt;"&amp;0)+COUNTIF(C26,"&gt;"&amp;0)+COUNTIF(D26,"&gt;"&amp;0)+COUNTIF(B31,"&gt;"&amp;0)+COUNTIF(C31,"&gt;"&amp;0)+COUNTIF(D31,"&gt;"&amp;0)))),0)&amp;" € /mois","0 € / mois")</f>
        <v>0 € / mois</v>
      </c>
      <c r="G43" s="102">
        <f>SUM(G39:G42)</f>
        <v>0</v>
      </c>
      <c r="I43" s="196"/>
      <c r="J43" s="19"/>
      <c r="K43" s="20"/>
      <c r="L43" s="21"/>
      <c r="N43" s="30"/>
      <c r="O43" s="30"/>
      <c r="P43" s="30"/>
      <c r="Q43" s="30"/>
      <c r="R43" s="30"/>
      <c r="S43" s="30"/>
      <c r="T43" s="30"/>
    </row>
    <row r="44" spans="1:20" x14ac:dyDescent="0.25">
      <c r="J44" s="19"/>
      <c r="K44" s="20"/>
      <c r="L44" s="21"/>
      <c r="N44" s="19"/>
      <c r="O44" s="22"/>
      <c r="P44" s="22"/>
      <c r="R44" s="19"/>
      <c r="S44" s="22"/>
      <c r="T44" s="22"/>
    </row>
    <row r="45" spans="1:20" ht="26.25" customHeight="1" x14ac:dyDescent="0.25">
      <c r="B45" s="191" t="s">
        <v>141</v>
      </c>
      <c r="C45" s="192"/>
      <c r="D45" s="192"/>
      <c r="E45" s="192"/>
      <c r="F45" s="192"/>
      <c r="G45" s="192"/>
      <c r="H45" s="192"/>
      <c r="I45" s="192"/>
      <c r="J45" s="192"/>
      <c r="K45" s="192"/>
      <c r="L45" s="193"/>
      <c r="N45" s="19"/>
      <c r="O45" s="22"/>
      <c r="P45" s="22"/>
      <c r="R45" s="19"/>
      <c r="S45" s="22"/>
      <c r="T45" s="22"/>
    </row>
    <row r="46" spans="1:20" ht="15.75" thickBot="1" x14ac:dyDescent="0.3">
      <c r="B46" s="5"/>
      <c r="C46" s="6"/>
      <c r="D46" s="7"/>
      <c r="E46" s="7"/>
      <c r="F46" s="8"/>
    </row>
    <row r="47" spans="1:20" ht="15" customHeight="1" x14ac:dyDescent="0.25">
      <c r="B47" s="180" t="s">
        <v>143</v>
      </c>
      <c r="C47" s="181"/>
      <c r="D47" s="182"/>
      <c r="F47" s="180" t="s">
        <v>142</v>
      </c>
      <c r="G47" s="181"/>
      <c r="H47" s="182"/>
      <c r="J47" s="162"/>
      <c r="K47" s="162"/>
      <c r="L47" s="162"/>
    </row>
    <row r="48" spans="1:20" ht="42.75" customHeight="1" x14ac:dyDescent="0.25">
      <c r="B48" s="183"/>
      <c r="C48" s="184"/>
      <c r="D48" s="185"/>
      <c r="F48" s="183"/>
      <c r="G48" s="184"/>
      <c r="H48" s="185"/>
      <c r="J48" s="162"/>
      <c r="K48" s="162"/>
      <c r="L48" s="162"/>
    </row>
    <row r="49" spans="1:21" ht="30" x14ac:dyDescent="0.25">
      <c r="B49" s="65" t="s">
        <v>41</v>
      </c>
      <c r="C49" s="10" t="s">
        <v>21</v>
      </c>
      <c r="D49" s="66" t="s">
        <v>22</v>
      </c>
      <c r="F49" s="65" t="s">
        <v>41</v>
      </c>
      <c r="G49" s="10" t="s">
        <v>21</v>
      </c>
      <c r="H49" s="66" t="s">
        <v>22</v>
      </c>
      <c r="J49" s="163"/>
      <c r="K49" s="163"/>
      <c r="L49" s="163"/>
    </row>
    <row r="50" spans="1:21" ht="24" customHeight="1" x14ac:dyDescent="0.25">
      <c r="B50" s="67">
        <v>0</v>
      </c>
      <c r="C50" s="42">
        <v>12399.84</v>
      </c>
      <c r="D50" s="68">
        <v>21439.86</v>
      </c>
      <c r="F50" s="67">
        <v>0</v>
      </c>
      <c r="G50" s="17">
        <v>12511.32</v>
      </c>
      <c r="H50" s="69">
        <v>12511.44</v>
      </c>
      <c r="J50" s="164"/>
      <c r="K50" s="165"/>
      <c r="L50" s="165"/>
    </row>
    <row r="51" spans="1:21" ht="24" customHeight="1" x14ac:dyDescent="0.25">
      <c r="B51" s="67">
        <v>1</v>
      </c>
      <c r="C51" s="42">
        <v>18288.95</v>
      </c>
      <c r="D51" s="68">
        <v>27105.21</v>
      </c>
      <c r="F51" s="67">
        <v>1</v>
      </c>
      <c r="G51" s="17">
        <v>18453.55</v>
      </c>
      <c r="H51" s="69">
        <v>18339.66</v>
      </c>
      <c r="J51" s="164"/>
      <c r="K51" s="165"/>
      <c r="L51" s="165"/>
    </row>
    <row r="52" spans="1:21" ht="24" customHeight="1" x14ac:dyDescent="0.25">
      <c r="B52" s="67">
        <v>2</v>
      </c>
      <c r="C52" s="42">
        <v>24385.27</v>
      </c>
      <c r="D52" s="68">
        <v>32770.550000000003</v>
      </c>
      <c r="F52" s="67">
        <v>2</v>
      </c>
      <c r="G52" s="17">
        <v>24604.74</v>
      </c>
      <c r="H52" s="69">
        <v>24604.74</v>
      </c>
      <c r="J52" s="164"/>
      <c r="K52" s="165"/>
      <c r="L52" s="165"/>
    </row>
    <row r="53" spans="1:21" ht="24" customHeight="1" x14ac:dyDescent="0.25">
      <c r="B53" s="67">
        <v>3</v>
      </c>
      <c r="C53" s="42">
        <v>30481.59</v>
      </c>
      <c r="D53" s="68">
        <v>38435.9</v>
      </c>
      <c r="F53" s="67">
        <v>3</v>
      </c>
      <c r="G53" s="17">
        <v>30755.919999999998</v>
      </c>
      <c r="H53" s="69">
        <v>30755.919999999998</v>
      </c>
      <c r="J53" s="164"/>
      <c r="K53" s="165"/>
      <c r="L53" s="165"/>
    </row>
    <row r="54" spans="1:21" ht="24" customHeight="1" x14ac:dyDescent="0.25">
      <c r="B54" s="166">
        <v>4</v>
      </c>
      <c r="C54" s="167">
        <v>36577.910000000003</v>
      </c>
      <c r="D54" s="168">
        <v>44101.24</v>
      </c>
      <c r="F54" s="166">
        <v>4</v>
      </c>
      <c r="G54" s="169">
        <v>36907.11</v>
      </c>
      <c r="H54" s="170">
        <v>36907.11</v>
      </c>
      <c r="J54" s="164"/>
      <c r="K54" s="165"/>
      <c r="L54" s="165"/>
    </row>
    <row r="55" spans="1:21" ht="15" customHeight="1" x14ac:dyDescent="0.25">
      <c r="B55" s="319" t="s">
        <v>115</v>
      </c>
      <c r="C55" s="320"/>
      <c r="D55" s="320"/>
      <c r="E55" s="320"/>
      <c r="F55" s="320"/>
      <c r="G55" s="320"/>
      <c r="H55" s="320"/>
      <c r="I55" s="320"/>
      <c r="J55" s="320"/>
      <c r="K55" s="320"/>
      <c r="L55" s="321"/>
    </row>
    <row r="56" spans="1:21" ht="15" customHeight="1" x14ac:dyDescent="0.25">
      <c r="B56" s="322"/>
      <c r="C56" s="323"/>
      <c r="D56" s="323"/>
      <c r="E56" s="323"/>
      <c r="F56" s="323"/>
      <c r="G56" s="323"/>
      <c r="H56" s="323"/>
      <c r="I56" s="323"/>
      <c r="J56" s="323"/>
      <c r="K56" s="323"/>
      <c r="L56" s="324"/>
    </row>
    <row r="57" spans="1:21" ht="15" customHeight="1" x14ac:dyDescent="0.25">
      <c r="B57" s="322"/>
      <c r="C57" s="323"/>
      <c r="D57" s="323"/>
      <c r="E57" s="323"/>
      <c r="F57" s="323"/>
      <c r="G57" s="323"/>
      <c r="H57" s="323"/>
      <c r="I57" s="323"/>
      <c r="J57" s="323"/>
      <c r="K57" s="323"/>
      <c r="L57" s="324"/>
    </row>
    <row r="58" spans="1:21" ht="15" customHeight="1" thickBot="1" x14ac:dyDescent="0.3">
      <c r="B58" s="325"/>
      <c r="C58" s="326"/>
      <c r="D58" s="326"/>
      <c r="E58" s="326"/>
      <c r="F58" s="326"/>
      <c r="G58" s="326"/>
      <c r="H58" s="326"/>
      <c r="I58" s="326"/>
      <c r="J58" s="326"/>
      <c r="K58" s="326"/>
      <c r="L58" s="327"/>
    </row>
    <row r="59" spans="1:21" ht="60" customHeight="1" thickBot="1" x14ac:dyDescent="0.3">
      <c r="A59" s="200" t="s">
        <v>48</v>
      </c>
      <c r="B59" s="201"/>
      <c r="C59" s="201"/>
      <c r="D59" s="201"/>
      <c r="E59" s="202"/>
      <c r="F59" s="90" t="s">
        <v>122</v>
      </c>
      <c r="G59" s="296" t="s">
        <v>49</v>
      </c>
      <c r="H59" s="297"/>
      <c r="I59" s="297"/>
      <c r="J59" s="297"/>
      <c r="K59" s="297"/>
      <c r="L59" s="297"/>
      <c r="M59" s="298"/>
    </row>
    <row r="60" spans="1:21" ht="24" customHeight="1" thickBot="1" x14ac:dyDescent="0.3">
      <c r="A60" s="348" t="s">
        <v>29</v>
      </c>
      <c r="B60" s="349"/>
      <c r="C60" s="349"/>
      <c r="D60" s="349"/>
      <c r="E60" s="349"/>
      <c r="F60" s="350"/>
      <c r="G60" s="299"/>
      <c r="H60" s="299"/>
      <c r="I60" s="299"/>
      <c r="J60" s="299"/>
      <c r="K60" s="299"/>
      <c r="L60" s="299"/>
      <c r="M60" s="300"/>
      <c r="O60" s="53"/>
      <c r="P60" s="53"/>
      <c r="Q60" s="53"/>
      <c r="R60" s="53"/>
      <c r="S60" s="53"/>
      <c r="T60" s="53"/>
      <c r="U60" s="53"/>
    </row>
    <row r="61" spans="1:21" ht="30" customHeight="1" x14ac:dyDescent="0.25">
      <c r="A61" s="203" t="s">
        <v>27</v>
      </c>
      <c r="B61" s="204"/>
      <c r="C61" s="198">
        <f>SUM(E13,E18,E23,E28)</f>
        <v>0</v>
      </c>
      <c r="D61" s="198"/>
      <c r="E61" s="285"/>
      <c r="F61" s="84">
        <f>IFERROR(ROUND(C61/C68,2),0)</f>
        <v>0</v>
      </c>
      <c r="G61" s="249">
        <v>43347</v>
      </c>
      <c r="H61" s="250"/>
      <c r="I61" s="250"/>
      <c r="J61" s="250"/>
      <c r="K61" s="250"/>
      <c r="L61" s="250"/>
      <c r="M61" s="251"/>
      <c r="O61" s="53"/>
      <c r="P61" s="53"/>
      <c r="Q61" s="53"/>
      <c r="R61" s="53"/>
      <c r="S61" s="53"/>
      <c r="T61" s="53"/>
      <c r="U61" s="53"/>
    </row>
    <row r="62" spans="1:21" ht="30" customHeight="1" x14ac:dyDescent="0.25">
      <c r="A62" s="205" t="s">
        <v>30</v>
      </c>
      <c r="B62" s="206"/>
      <c r="C62" s="178">
        <f>SUM(E14,E19,E24,E29)</f>
        <v>0</v>
      </c>
      <c r="D62" s="178"/>
      <c r="E62" s="301"/>
      <c r="F62" s="85">
        <f>IFERROR(ROUND(C62/C68,2),0)</f>
        <v>0</v>
      </c>
      <c r="G62" s="252" t="s">
        <v>50</v>
      </c>
      <c r="H62" s="253"/>
      <c r="I62" s="253"/>
      <c r="J62" s="253"/>
      <c r="K62" s="253"/>
      <c r="L62" s="253"/>
      <c r="M62" s="254"/>
      <c r="O62" s="45"/>
      <c r="P62" s="45"/>
      <c r="Q62" s="45"/>
      <c r="R62" s="45"/>
      <c r="S62" s="45"/>
      <c r="T62" s="45"/>
      <c r="U62" s="45"/>
    </row>
    <row r="63" spans="1:21" ht="30" customHeight="1" thickBot="1" x14ac:dyDescent="0.3">
      <c r="A63" s="302" t="s">
        <v>31</v>
      </c>
      <c r="B63" s="284"/>
      <c r="C63" s="176">
        <f>SUM(E20,E25,E30,E15)</f>
        <v>0</v>
      </c>
      <c r="D63" s="176"/>
      <c r="E63" s="197"/>
      <c r="F63" s="86">
        <f>IFERROR(ROUND(C63/C68,2),0)</f>
        <v>0</v>
      </c>
      <c r="G63" s="252"/>
      <c r="H63" s="253"/>
      <c r="I63" s="253"/>
      <c r="J63" s="253"/>
      <c r="K63" s="253"/>
      <c r="L63" s="253"/>
      <c r="M63" s="254"/>
      <c r="O63" s="54"/>
      <c r="P63" s="54"/>
      <c r="Q63" s="54"/>
      <c r="R63" s="54"/>
      <c r="S63" s="54"/>
      <c r="T63" s="54"/>
      <c r="U63" s="54"/>
    </row>
    <row r="64" spans="1:21" ht="24" customHeight="1" thickBot="1" x14ac:dyDescent="0.3">
      <c r="A64" s="348" t="s">
        <v>28</v>
      </c>
      <c r="B64" s="349"/>
      <c r="C64" s="349"/>
      <c r="D64" s="349"/>
      <c r="E64" s="349"/>
      <c r="F64" s="350"/>
      <c r="G64" s="252"/>
      <c r="H64" s="253"/>
      <c r="I64" s="253"/>
      <c r="J64" s="253"/>
      <c r="K64" s="253"/>
      <c r="L64" s="253"/>
      <c r="M64" s="254"/>
      <c r="O64" s="54"/>
      <c r="P64" s="54"/>
      <c r="Q64" s="54"/>
      <c r="R64" s="54"/>
      <c r="S64" s="54"/>
      <c r="T64" s="54"/>
      <c r="U64" s="54"/>
    </row>
    <row r="65" spans="1:21" ht="30" customHeight="1" x14ac:dyDescent="0.25">
      <c r="A65" s="203" t="s">
        <v>32</v>
      </c>
      <c r="B65" s="204"/>
      <c r="C65" s="198">
        <f>SUM(E13,E18,E23,E28)</f>
        <v>0</v>
      </c>
      <c r="D65" s="198"/>
      <c r="E65" s="199"/>
      <c r="F65" s="87">
        <f>IFERROR(ROUND(C65/C68,2),0)</f>
        <v>0</v>
      </c>
      <c r="G65" s="255" t="s">
        <v>51</v>
      </c>
      <c r="H65" s="255"/>
      <c r="I65" s="255"/>
      <c r="J65" s="255"/>
      <c r="K65" s="255"/>
      <c r="L65" s="255"/>
      <c r="M65" s="256"/>
      <c r="O65" s="54"/>
      <c r="P65" s="54"/>
      <c r="Q65" s="54"/>
      <c r="R65" s="54"/>
      <c r="S65" s="54"/>
      <c r="T65" s="54"/>
      <c r="U65" s="54"/>
    </row>
    <row r="66" spans="1:21" ht="30" customHeight="1" x14ac:dyDescent="0.25">
      <c r="A66" s="205" t="s">
        <v>33</v>
      </c>
      <c r="B66" s="206"/>
      <c r="C66" s="178">
        <f>SUM(E14,E19,E24,E29)</f>
        <v>0</v>
      </c>
      <c r="D66" s="178"/>
      <c r="E66" s="179"/>
      <c r="F66" s="88">
        <f>IFERROR(ROUND(C66/C68,2),0)</f>
        <v>0</v>
      </c>
      <c r="G66" s="238" t="s">
        <v>52</v>
      </c>
      <c r="H66" s="238"/>
      <c r="I66" s="238"/>
      <c r="J66" s="238"/>
      <c r="K66" s="238"/>
      <c r="L66" s="238"/>
      <c r="M66" s="239"/>
      <c r="O66" s="49"/>
      <c r="P66" s="49"/>
      <c r="Q66" s="49"/>
      <c r="R66" s="49"/>
      <c r="S66" s="49"/>
      <c r="T66" s="49"/>
      <c r="U66" s="49"/>
    </row>
    <row r="67" spans="1:21" ht="30" customHeight="1" thickBot="1" x14ac:dyDescent="0.3">
      <c r="A67" s="302" t="s">
        <v>34</v>
      </c>
      <c r="B67" s="284"/>
      <c r="C67" s="176">
        <f>SUM(E15,E20,E25,E30)</f>
        <v>0</v>
      </c>
      <c r="D67" s="176"/>
      <c r="E67" s="177"/>
      <c r="F67" s="105">
        <f>IFERROR(ROUND(C67/C68,2),0)</f>
        <v>0</v>
      </c>
      <c r="G67" s="238"/>
      <c r="H67" s="238"/>
      <c r="I67" s="238"/>
      <c r="J67" s="238"/>
      <c r="K67" s="238"/>
      <c r="L67" s="238"/>
      <c r="M67" s="239"/>
      <c r="O67" s="47"/>
      <c r="P67" s="47"/>
      <c r="Q67" s="47"/>
      <c r="R67" s="47"/>
      <c r="S67" s="47"/>
      <c r="T67" s="47"/>
      <c r="U67" s="47"/>
    </row>
    <row r="68" spans="1:21" ht="54.75" customHeight="1" thickBot="1" x14ac:dyDescent="0.3">
      <c r="A68" s="356" t="s">
        <v>98</v>
      </c>
      <c r="B68" s="357"/>
      <c r="C68" s="288">
        <f>ROUND(SUM(C65:E67),0)</f>
        <v>0</v>
      </c>
      <c r="D68" s="289"/>
      <c r="E68" s="289"/>
      <c r="F68" s="106"/>
      <c r="G68" s="238"/>
      <c r="H68" s="238"/>
      <c r="I68" s="238"/>
      <c r="J68" s="238"/>
      <c r="K68" s="238"/>
      <c r="L68" s="238"/>
      <c r="M68" s="239"/>
      <c r="O68" s="47"/>
      <c r="P68" s="47"/>
      <c r="Q68" s="47"/>
      <c r="R68" s="47"/>
      <c r="S68" s="47"/>
      <c r="T68" s="47"/>
      <c r="U68" s="47"/>
    </row>
    <row r="69" spans="1:21" ht="15" customHeight="1" thickBot="1" x14ac:dyDescent="0.3">
      <c r="A69" s="11"/>
      <c r="B69" s="12"/>
      <c r="C69" s="12"/>
      <c r="D69" s="12"/>
      <c r="F69" s="13"/>
      <c r="G69" s="237" t="s">
        <v>53</v>
      </c>
      <c r="H69" s="238"/>
      <c r="I69" s="238"/>
      <c r="J69" s="238"/>
      <c r="K69" s="238"/>
      <c r="L69" s="238"/>
      <c r="M69" s="239"/>
      <c r="O69" s="47"/>
      <c r="P69" s="47"/>
      <c r="Q69" s="47"/>
      <c r="R69" s="47"/>
      <c r="S69" s="47"/>
      <c r="T69" s="47"/>
      <c r="U69" s="47"/>
    </row>
    <row r="70" spans="1:21" ht="24.75" customHeight="1" thickBot="1" x14ac:dyDescent="0.3">
      <c r="A70" s="351" t="s">
        <v>97</v>
      </c>
      <c r="B70" s="352"/>
      <c r="C70" s="352"/>
      <c r="D70" s="352"/>
      <c r="E70" s="353"/>
      <c r="F70" s="150" t="s">
        <v>118</v>
      </c>
      <c r="G70" s="237"/>
      <c r="H70" s="238"/>
      <c r="I70" s="238"/>
      <c r="J70" s="238"/>
      <c r="K70" s="238"/>
      <c r="L70" s="238"/>
      <c r="M70" s="239"/>
      <c r="N70" s="34"/>
      <c r="O70" s="47"/>
      <c r="P70" s="47"/>
      <c r="Q70" s="47"/>
      <c r="R70" s="47"/>
      <c r="S70" s="47"/>
      <c r="T70" s="47"/>
      <c r="U70" s="47"/>
    </row>
    <row r="71" spans="1:21" ht="30" customHeight="1" x14ac:dyDescent="0.25">
      <c r="A71" s="354" t="s">
        <v>44</v>
      </c>
      <c r="B71" s="204"/>
      <c r="C71" s="198">
        <f>SUM(J13,J18,J23,J28)</f>
        <v>0</v>
      </c>
      <c r="D71" s="198"/>
      <c r="E71" s="285"/>
      <c r="F71" s="84">
        <f>IFERROR(ROUND(C71/C74,2),0)</f>
        <v>0</v>
      </c>
      <c r="G71" s="257" t="s">
        <v>90</v>
      </c>
      <c r="H71" s="258"/>
      <c r="I71" s="258"/>
      <c r="J71" s="258"/>
      <c r="K71" s="258"/>
      <c r="L71" s="258"/>
      <c r="M71" s="259"/>
      <c r="N71" s="34"/>
      <c r="O71" s="47"/>
      <c r="P71" s="47"/>
      <c r="Q71" s="47"/>
      <c r="R71" s="47"/>
      <c r="S71" s="47"/>
      <c r="T71" s="47"/>
      <c r="U71" s="47"/>
    </row>
    <row r="72" spans="1:21" ht="30" customHeight="1" x14ac:dyDescent="0.25">
      <c r="A72" s="355" t="s">
        <v>45</v>
      </c>
      <c r="B72" s="206"/>
      <c r="C72" s="198">
        <f>SUM(J14,J19,J24,J29)</f>
        <v>0</v>
      </c>
      <c r="D72" s="198"/>
      <c r="E72" s="285"/>
      <c r="F72" s="85">
        <f>IFERROR(ROUND(C72/C74,2),0)</f>
        <v>0</v>
      </c>
      <c r="G72" s="257" t="s">
        <v>91</v>
      </c>
      <c r="H72" s="258"/>
      <c r="I72" s="258"/>
      <c r="J72" s="258"/>
      <c r="K72" s="258"/>
      <c r="L72" s="258"/>
      <c r="M72" s="259"/>
      <c r="N72" s="34"/>
      <c r="O72" s="47"/>
      <c r="P72" s="47"/>
      <c r="Q72" s="47"/>
      <c r="R72" s="47"/>
      <c r="S72" s="47"/>
      <c r="T72" s="47"/>
      <c r="U72" s="47"/>
    </row>
    <row r="73" spans="1:21" ht="30" customHeight="1" x14ac:dyDescent="0.25">
      <c r="A73" s="283" t="s">
        <v>46</v>
      </c>
      <c r="B73" s="284"/>
      <c r="C73" s="198">
        <f>SUM(J15,J20,J25,J30)</f>
        <v>0</v>
      </c>
      <c r="D73" s="198"/>
      <c r="E73" s="285"/>
      <c r="F73" s="86">
        <f>IFERROR(ROUND(C73/C74,2),0)</f>
        <v>0</v>
      </c>
      <c r="G73" s="252" t="s">
        <v>54</v>
      </c>
      <c r="H73" s="253"/>
      <c r="I73" s="253"/>
      <c r="J73" s="253"/>
      <c r="K73" s="253"/>
      <c r="L73" s="253"/>
      <c r="M73" s="254"/>
      <c r="N73" s="34"/>
      <c r="O73" s="47"/>
      <c r="P73" s="47"/>
      <c r="Q73" s="47"/>
      <c r="R73" s="47"/>
      <c r="S73" s="47"/>
      <c r="T73" s="47"/>
      <c r="U73" s="47"/>
    </row>
    <row r="74" spans="1:21" ht="42.75" customHeight="1" thickBot="1" x14ac:dyDescent="0.3">
      <c r="A74" s="286" t="s">
        <v>47</v>
      </c>
      <c r="B74" s="287"/>
      <c r="C74" s="288">
        <f>SUM(C71:E73)</f>
        <v>0</v>
      </c>
      <c r="D74" s="289"/>
      <c r="E74" s="290"/>
      <c r="F74" s="89" t="str">
        <f>CHOOSE(J42,IF(F71&lt;0.5,"Trop peu de ventes de M/des","CA Vente de Mdes normal !"),IF(F72&lt;0.5,"Trop peu de prestations artisanales !","CA Prestations Artisanales normal !"),IF(F73&gt;=0.5,"CA prestations libérales normal !","Trop peu de prestations libérales ! "))</f>
        <v xml:space="preserve">Trop peu de prestations libérales ! </v>
      </c>
      <c r="G74" s="252"/>
      <c r="H74" s="253"/>
      <c r="I74" s="253"/>
      <c r="J74" s="253"/>
      <c r="K74" s="253"/>
      <c r="L74" s="253"/>
      <c r="M74" s="254"/>
      <c r="N74" s="34"/>
      <c r="O74" s="54"/>
      <c r="P74" s="54"/>
      <c r="Q74" s="54"/>
      <c r="R74" s="54"/>
      <c r="S74" s="54"/>
      <c r="T74" s="54"/>
      <c r="U74" s="54"/>
    </row>
    <row r="75" spans="1:21" ht="15.75" customHeight="1" x14ac:dyDescent="0.25">
      <c r="A75" s="36"/>
      <c r="B75" s="37"/>
      <c r="C75" s="37"/>
      <c r="D75" s="37"/>
      <c r="E75" s="37"/>
      <c r="F75" s="31"/>
      <c r="G75" s="252"/>
      <c r="H75" s="253"/>
      <c r="I75" s="253"/>
      <c r="J75" s="253"/>
      <c r="K75" s="253"/>
      <c r="L75" s="253"/>
      <c r="M75" s="254"/>
      <c r="N75" s="34"/>
      <c r="O75" s="54"/>
      <c r="P75" s="54"/>
      <c r="Q75" s="54"/>
      <c r="R75" s="54"/>
      <c r="S75" s="54"/>
      <c r="T75" s="54"/>
      <c r="U75" s="54"/>
    </row>
    <row r="76" spans="1:21" ht="16.5" customHeight="1" x14ac:dyDescent="0.25">
      <c r="A76" s="36"/>
      <c r="B76" s="37"/>
      <c r="C76" s="37"/>
      <c r="D76" s="37"/>
      <c r="E76" s="37"/>
      <c r="G76" s="260"/>
      <c r="H76" s="261"/>
      <c r="I76" s="261"/>
      <c r="J76" s="261"/>
      <c r="K76" s="261"/>
      <c r="L76" s="261"/>
      <c r="M76" s="262"/>
      <c r="N76" s="34"/>
      <c r="O76" s="54"/>
      <c r="P76" s="54"/>
      <c r="Q76" s="54"/>
      <c r="R76" s="54"/>
      <c r="S76" s="54"/>
      <c r="T76" s="54"/>
      <c r="U76" s="54"/>
    </row>
    <row r="77" spans="1:21" ht="15.75" customHeight="1" thickBot="1" x14ac:dyDescent="0.3">
      <c r="A77" s="36"/>
      <c r="B77" s="37"/>
      <c r="C77" s="37"/>
      <c r="D77" s="37"/>
      <c r="E77" s="37"/>
      <c r="F77" s="31"/>
      <c r="G77" s="263" t="s">
        <v>55</v>
      </c>
      <c r="H77" s="264"/>
      <c r="I77" s="264"/>
      <c r="J77" s="264"/>
      <c r="K77" s="264"/>
      <c r="L77" s="264"/>
      <c r="M77" s="265"/>
      <c r="N77" s="34"/>
      <c r="O77" s="54"/>
      <c r="P77" s="54"/>
      <c r="Q77" s="54"/>
      <c r="R77" s="54"/>
      <c r="S77" s="54"/>
      <c r="T77" s="54"/>
      <c r="U77" s="54"/>
    </row>
    <row r="78" spans="1:21" ht="15" customHeight="1" x14ac:dyDescent="0.25">
      <c r="A78" s="266" t="s">
        <v>102</v>
      </c>
      <c r="B78" s="267"/>
      <c r="C78" s="267"/>
      <c r="D78" s="267"/>
      <c r="E78" s="268"/>
      <c r="G78" s="293" t="s">
        <v>56</v>
      </c>
      <c r="H78" s="294"/>
      <c r="I78" s="294"/>
      <c r="J78" s="294"/>
      <c r="K78" s="294"/>
      <c r="L78" s="294"/>
      <c r="M78" s="295"/>
      <c r="N78" s="34"/>
      <c r="O78" s="48"/>
      <c r="P78" s="48"/>
      <c r="Q78" s="48"/>
      <c r="R78" s="48"/>
      <c r="S78" s="48"/>
      <c r="T78" s="48"/>
      <c r="U78" s="48"/>
    </row>
    <row r="79" spans="1:21" ht="18" customHeight="1" x14ac:dyDescent="0.25">
      <c r="A79" s="269"/>
      <c r="B79" s="270"/>
      <c r="C79" s="270"/>
      <c r="D79" s="270"/>
      <c r="E79" s="271"/>
      <c r="G79" s="293"/>
      <c r="H79" s="294"/>
      <c r="I79" s="294"/>
      <c r="J79" s="294"/>
      <c r="K79" s="294"/>
      <c r="L79" s="294"/>
      <c r="M79" s="295"/>
      <c r="N79" s="34"/>
      <c r="O79" s="47"/>
      <c r="P79" s="47"/>
      <c r="Q79" s="47"/>
      <c r="R79" s="47"/>
      <c r="S79" s="47"/>
      <c r="T79" s="47"/>
      <c r="U79" s="47"/>
    </row>
    <row r="80" spans="1:21" ht="15" customHeight="1" x14ac:dyDescent="0.25">
      <c r="A80" s="269"/>
      <c r="B80" s="270"/>
      <c r="C80" s="270"/>
      <c r="D80" s="270"/>
      <c r="E80" s="271"/>
      <c r="G80" s="228" t="s">
        <v>57</v>
      </c>
      <c r="H80" s="229"/>
      <c r="I80" s="229"/>
      <c r="J80" s="229"/>
      <c r="K80" s="229"/>
      <c r="L80" s="229"/>
      <c r="M80" s="230"/>
      <c r="N80" s="34"/>
      <c r="O80" s="47"/>
      <c r="P80" s="47"/>
      <c r="Q80" s="47"/>
      <c r="R80" s="47"/>
      <c r="S80" s="47"/>
      <c r="T80" s="47"/>
      <c r="U80" s="47"/>
    </row>
    <row r="81" spans="1:21" ht="15.75" customHeight="1" x14ac:dyDescent="0.25">
      <c r="A81" s="269"/>
      <c r="B81" s="270"/>
      <c r="C81" s="270"/>
      <c r="D81" s="270"/>
      <c r="E81" s="271"/>
      <c r="F81" s="31"/>
      <c r="G81" s="228"/>
      <c r="H81" s="229"/>
      <c r="I81" s="229"/>
      <c r="J81" s="229"/>
      <c r="K81" s="229"/>
      <c r="L81" s="229"/>
      <c r="M81" s="230"/>
      <c r="N81" s="34"/>
    </row>
    <row r="82" spans="1:21" ht="15" customHeight="1" x14ac:dyDescent="0.25">
      <c r="A82" s="269"/>
      <c r="B82" s="270"/>
      <c r="C82" s="270"/>
      <c r="D82" s="270"/>
      <c r="E82" s="271"/>
      <c r="G82" s="228" t="s">
        <v>58</v>
      </c>
      <c r="H82" s="229"/>
      <c r="I82" s="229"/>
      <c r="J82" s="229"/>
      <c r="K82" s="229"/>
      <c r="L82" s="229"/>
      <c r="M82" s="230"/>
      <c r="N82" s="34"/>
    </row>
    <row r="83" spans="1:21" ht="15.75" customHeight="1" x14ac:dyDescent="0.25">
      <c r="A83" s="269"/>
      <c r="B83" s="270"/>
      <c r="C83" s="270"/>
      <c r="D83" s="270"/>
      <c r="E83" s="271"/>
      <c r="F83" s="31"/>
      <c r="G83" s="228"/>
      <c r="H83" s="229"/>
      <c r="I83" s="229"/>
      <c r="J83" s="229"/>
      <c r="K83" s="229"/>
      <c r="L83" s="229"/>
      <c r="M83" s="230"/>
      <c r="N83" s="34"/>
    </row>
    <row r="84" spans="1:21" ht="15" customHeight="1" x14ac:dyDescent="0.25">
      <c r="A84" s="269"/>
      <c r="B84" s="270"/>
      <c r="C84" s="270"/>
      <c r="D84" s="270"/>
      <c r="E84" s="271"/>
      <c r="G84" s="228" t="s">
        <v>59</v>
      </c>
      <c r="H84" s="229"/>
      <c r="I84" s="229"/>
      <c r="J84" s="229"/>
      <c r="K84" s="229"/>
      <c r="L84" s="229"/>
      <c r="M84" s="230"/>
      <c r="N84" s="34"/>
    </row>
    <row r="85" spans="1:21" ht="15.75" customHeight="1" x14ac:dyDescent="0.25">
      <c r="A85" s="269"/>
      <c r="B85" s="270"/>
      <c r="C85" s="270"/>
      <c r="D85" s="270"/>
      <c r="E85" s="271"/>
      <c r="F85" s="31"/>
      <c r="G85" s="228"/>
      <c r="H85" s="229"/>
      <c r="I85" s="229"/>
      <c r="J85" s="229"/>
      <c r="K85" s="229"/>
      <c r="L85" s="229"/>
      <c r="M85" s="230"/>
      <c r="N85" s="34"/>
    </row>
    <row r="86" spans="1:21" ht="15" customHeight="1" x14ac:dyDescent="0.25">
      <c r="A86" s="269"/>
      <c r="B86" s="270"/>
      <c r="C86" s="270"/>
      <c r="D86" s="270"/>
      <c r="E86" s="271"/>
      <c r="G86" s="231" t="s">
        <v>60</v>
      </c>
      <c r="H86" s="232"/>
      <c r="I86" s="232"/>
      <c r="J86" s="232"/>
      <c r="K86" s="232"/>
      <c r="L86" s="232"/>
      <c r="M86" s="233"/>
      <c r="N86" s="34"/>
    </row>
    <row r="87" spans="1:21" ht="15.75" customHeight="1" x14ac:dyDescent="0.25">
      <c r="A87" s="269"/>
      <c r="B87" s="270"/>
      <c r="C87" s="270"/>
      <c r="D87" s="270"/>
      <c r="E87" s="271"/>
      <c r="F87" s="31"/>
      <c r="G87" s="231"/>
      <c r="H87" s="232"/>
      <c r="I87" s="232"/>
      <c r="J87" s="232"/>
      <c r="K87" s="232"/>
      <c r="L87" s="232"/>
      <c r="M87" s="233"/>
      <c r="N87" s="34"/>
      <c r="O87" s="49"/>
      <c r="P87" s="49"/>
      <c r="Q87" s="49"/>
      <c r="R87" s="49"/>
      <c r="S87" s="49"/>
      <c r="T87" s="49"/>
      <c r="U87" s="49"/>
    </row>
    <row r="88" spans="1:21" ht="15" customHeight="1" x14ac:dyDescent="0.25">
      <c r="A88" s="269"/>
      <c r="B88" s="270"/>
      <c r="C88" s="270"/>
      <c r="D88" s="270"/>
      <c r="E88" s="271"/>
      <c r="G88" s="234" t="s">
        <v>61</v>
      </c>
      <c r="H88" s="235"/>
      <c r="I88" s="235"/>
      <c r="J88" s="235"/>
      <c r="K88" s="235"/>
      <c r="L88" s="235"/>
      <c r="M88" s="236"/>
      <c r="N88" s="34"/>
      <c r="O88" s="49"/>
      <c r="P88" s="49"/>
      <c r="Q88" s="49"/>
      <c r="R88" s="49"/>
      <c r="S88" s="49"/>
      <c r="T88" s="49"/>
      <c r="U88" s="49"/>
    </row>
    <row r="89" spans="1:21" ht="38.25" customHeight="1" x14ac:dyDescent="0.25">
      <c r="A89" s="269"/>
      <c r="B89" s="270"/>
      <c r="C89" s="270"/>
      <c r="D89" s="270"/>
      <c r="E89" s="271"/>
      <c r="F89" s="32"/>
      <c r="G89" s="234"/>
      <c r="H89" s="235"/>
      <c r="I89" s="235"/>
      <c r="J89" s="235"/>
      <c r="K89" s="235"/>
      <c r="L89" s="235"/>
      <c r="M89" s="236"/>
      <c r="N89" s="34"/>
      <c r="O89" s="50"/>
      <c r="P89" s="50"/>
      <c r="Q89" s="50"/>
      <c r="R89" s="50"/>
      <c r="S89" s="50"/>
      <c r="T89" s="50"/>
      <c r="U89" s="50"/>
    </row>
    <row r="90" spans="1:21" ht="15.75" customHeight="1" x14ac:dyDescent="0.25">
      <c r="A90" s="269"/>
      <c r="B90" s="270"/>
      <c r="C90" s="270"/>
      <c r="D90" s="270"/>
      <c r="E90" s="271"/>
      <c r="F90" s="35"/>
      <c r="G90" s="358" t="s">
        <v>62</v>
      </c>
      <c r="H90" s="359"/>
      <c r="I90" s="359"/>
      <c r="J90" s="359"/>
      <c r="K90" s="359"/>
      <c r="L90" s="359"/>
      <c r="M90" s="360"/>
      <c r="O90" s="50"/>
      <c r="P90" s="50"/>
      <c r="Q90" s="50"/>
      <c r="R90" s="50"/>
      <c r="S90" s="50"/>
      <c r="T90" s="50"/>
      <c r="U90" s="50"/>
    </row>
    <row r="91" spans="1:21" ht="15" customHeight="1" x14ac:dyDescent="0.25">
      <c r="A91" s="269"/>
      <c r="B91" s="270"/>
      <c r="C91" s="270"/>
      <c r="D91" s="270"/>
      <c r="E91" s="271"/>
      <c r="G91" s="358"/>
      <c r="H91" s="359"/>
      <c r="I91" s="359"/>
      <c r="J91" s="359"/>
      <c r="K91" s="359"/>
      <c r="L91" s="359"/>
      <c r="M91" s="360"/>
      <c r="O91" s="55"/>
      <c r="P91" s="55"/>
      <c r="Q91" s="55"/>
      <c r="R91" s="55"/>
      <c r="S91" s="55"/>
      <c r="T91" s="55"/>
      <c r="U91" s="55"/>
    </row>
    <row r="92" spans="1:21" ht="15" customHeight="1" x14ac:dyDescent="0.25">
      <c r="A92" s="269"/>
      <c r="B92" s="270"/>
      <c r="C92" s="270"/>
      <c r="D92" s="270"/>
      <c r="E92" s="271"/>
      <c r="G92" s="280" t="s">
        <v>63</v>
      </c>
      <c r="H92" s="281"/>
      <c r="I92" s="281"/>
      <c r="J92" s="281"/>
      <c r="K92" s="281"/>
      <c r="L92" s="281"/>
      <c r="M92" s="282"/>
      <c r="O92" s="55"/>
      <c r="P92" s="55"/>
      <c r="Q92" s="55"/>
      <c r="R92" s="55"/>
      <c r="S92" s="55"/>
      <c r="T92" s="55"/>
      <c r="U92" s="55"/>
    </row>
    <row r="93" spans="1:21" ht="18" customHeight="1" x14ac:dyDescent="0.25">
      <c r="A93" s="269"/>
      <c r="B93" s="270"/>
      <c r="C93" s="270"/>
      <c r="D93" s="270"/>
      <c r="E93" s="271"/>
      <c r="G93" s="280"/>
      <c r="H93" s="281"/>
      <c r="I93" s="281"/>
      <c r="J93" s="281"/>
      <c r="K93" s="281"/>
      <c r="L93" s="281"/>
      <c r="M93" s="282"/>
      <c r="O93" s="56"/>
      <c r="P93" s="56"/>
      <c r="Q93" s="56"/>
      <c r="R93" s="56"/>
      <c r="S93" s="56"/>
      <c r="T93" s="56"/>
      <c r="U93" s="56"/>
    </row>
    <row r="94" spans="1:21" ht="15" customHeight="1" x14ac:dyDescent="0.25">
      <c r="A94" s="269"/>
      <c r="B94" s="270"/>
      <c r="C94" s="270"/>
      <c r="D94" s="270"/>
      <c r="E94" s="271"/>
      <c r="G94" s="228" t="s">
        <v>64</v>
      </c>
      <c r="H94" s="229"/>
      <c r="I94" s="229"/>
      <c r="J94" s="229"/>
      <c r="K94" s="229"/>
      <c r="L94" s="229"/>
      <c r="M94" s="230"/>
      <c r="O94" s="56"/>
      <c r="P94" s="56"/>
      <c r="Q94" s="56"/>
      <c r="R94" s="56"/>
      <c r="S94" s="56"/>
      <c r="T94" s="56"/>
      <c r="U94" s="56"/>
    </row>
    <row r="95" spans="1:21" ht="15.75" customHeight="1" x14ac:dyDescent="0.25">
      <c r="A95" s="269"/>
      <c r="B95" s="270"/>
      <c r="C95" s="270"/>
      <c r="D95" s="270"/>
      <c r="E95" s="271"/>
      <c r="F95" s="35"/>
      <c r="G95" s="228"/>
      <c r="H95" s="229"/>
      <c r="I95" s="229"/>
      <c r="J95" s="229"/>
      <c r="K95" s="229"/>
      <c r="L95" s="229"/>
      <c r="M95" s="230"/>
    </row>
    <row r="96" spans="1:21" ht="15" customHeight="1" x14ac:dyDescent="0.25">
      <c r="A96" s="269"/>
      <c r="B96" s="270"/>
      <c r="C96" s="270"/>
      <c r="D96" s="270"/>
      <c r="E96" s="271"/>
      <c r="G96" s="246" t="s">
        <v>65</v>
      </c>
      <c r="H96" s="247"/>
      <c r="I96" s="247"/>
      <c r="J96" s="247"/>
      <c r="K96" s="247"/>
      <c r="L96" s="247"/>
      <c r="M96" s="248"/>
    </row>
    <row r="97" spans="1:21" ht="15" customHeight="1" x14ac:dyDescent="0.25">
      <c r="A97" s="269"/>
      <c r="B97" s="270"/>
      <c r="C97" s="270"/>
      <c r="D97" s="270"/>
      <c r="E97" s="271"/>
      <c r="G97" s="246"/>
      <c r="H97" s="247"/>
      <c r="I97" s="247"/>
      <c r="J97" s="247"/>
      <c r="K97" s="247"/>
      <c r="L97" s="247"/>
      <c r="M97" s="248"/>
      <c r="O97" s="57"/>
      <c r="P97" s="57"/>
      <c r="Q97" s="57"/>
      <c r="R97" s="57"/>
      <c r="S97" s="57"/>
      <c r="T97" s="57"/>
      <c r="U97" s="57"/>
    </row>
    <row r="98" spans="1:21" ht="15" customHeight="1" x14ac:dyDescent="0.25">
      <c r="A98" s="269"/>
      <c r="B98" s="270"/>
      <c r="C98" s="270"/>
      <c r="D98" s="270"/>
      <c r="E98" s="271"/>
      <c r="G98" s="237" t="s">
        <v>66</v>
      </c>
      <c r="H98" s="238"/>
      <c r="I98" s="238"/>
      <c r="J98" s="238"/>
      <c r="K98" s="238"/>
      <c r="L98" s="238"/>
      <c r="M98" s="239"/>
      <c r="O98" s="57"/>
      <c r="P98" s="57"/>
      <c r="Q98" s="57"/>
      <c r="R98" s="57"/>
      <c r="S98" s="57"/>
      <c r="T98" s="57"/>
      <c r="U98" s="57"/>
    </row>
    <row r="99" spans="1:21" ht="15" customHeight="1" x14ac:dyDescent="0.25">
      <c r="A99" s="269"/>
      <c r="B99" s="270"/>
      <c r="C99" s="270"/>
      <c r="D99" s="270"/>
      <c r="E99" s="271"/>
      <c r="G99" s="237"/>
      <c r="H99" s="238"/>
      <c r="I99" s="238"/>
      <c r="J99" s="238"/>
      <c r="K99" s="238"/>
      <c r="L99" s="238"/>
      <c r="M99" s="239"/>
      <c r="O99" s="47"/>
      <c r="P99" s="47"/>
      <c r="Q99" s="47"/>
      <c r="R99" s="47"/>
      <c r="S99" s="47"/>
      <c r="T99" s="47"/>
      <c r="U99" s="47"/>
    </row>
    <row r="100" spans="1:21" ht="15" customHeight="1" x14ac:dyDescent="0.25">
      <c r="A100" s="269"/>
      <c r="B100" s="270"/>
      <c r="C100" s="270"/>
      <c r="D100" s="270"/>
      <c r="E100" s="271"/>
      <c r="G100" s="277" t="s">
        <v>67</v>
      </c>
      <c r="H100" s="278"/>
      <c r="I100" s="278"/>
      <c r="J100" s="278"/>
      <c r="K100" s="278"/>
      <c r="L100" s="278"/>
      <c r="M100" s="279"/>
      <c r="O100" s="47"/>
      <c r="P100" s="47"/>
      <c r="Q100" s="47"/>
      <c r="R100" s="47"/>
      <c r="S100" s="47"/>
      <c r="T100" s="47"/>
      <c r="U100" s="47"/>
    </row>
    <row r="101" spans="1:21" ht="15" customHeight="1" x14ac:dyDescent="0.25">
      <c r="A101" s="269"/>
      <c r="B101" s="270"/>
      <c r="C101" s="270"/>
      <c r="D101" s="270"/>
      <c r="E101" s="271"/>
      <c r="G101" s="277"/>
      <c r="H101" s="278"/>
      <c r="I101" s="278"/>
      <c r="J101" s="278"/>
      <c r="K101" s="278"/>
      <c r="L101" s="278"/>
      <c r="M101" s="279"/>
      <c r="O101" s="47"/>
      <c r="P101" s="47"/>
      <c r="Q101" s="47"/>
      <c r="R101" s="47"/>
      <c r="S101" s="47"/>
      <c r="T101" s="47"/>
      <c r="U101" s="47"/>
    </row>
    <row r="102" spans="1:21" ht="15" customHeight="1" x14ac:dyDescent="0.25">
      <c r="A102" s="269"/>
      <c r="B102" s="270"/>
      <c r="C102" s="270"/>
      <c r="D102" s="270"/>
      <c r="E102" s="271"/>
      <c r="G102" s="277" t="s">
        <v>68</v>
      </c>
      <c r="H102" s="278"/>
      <c r="I102" s="278"/>
      <c r="J102" s="278"/>
      <c r="K102" s="278"/>
      <c r="L102" s="278"/>
      <c r="M102" s="279"/>
      <c r="O102" s="47"/>
      <c r="P102" s="47"/>
      <c r="Q102" s="47"/>
      <c r="R102" s="47"/>
      <c r="S102" s="47"/>
      <c r="T102" s="47"/>
      <c r="U102" s="47"/>
    </row>
    <row r="103" spans="1:21" ht="38.25" customHeight="1" x14ac:dyDescent="0.25">
      <c r="A103" s="269"/>
      <c r="B103" s="270"/>
      <c r="C103" s="270"/>
      <c r="D103" s="270"/>
      <c r="E103" s="271"/>
      <c r="G103" s="280" t="s">
        <v>69</v>
      </c>
      <c r="H103" s="281"/>
      <c r="I103" s="281"/>
      <c r="J103" s="281"/>
      <c r="K103" s="281"/>
      <c r="L103" s="281"/>
      <c r="M103" s="282"/>
      <c r="O103" s="47"/>
      <c r="P103" s="47"/>
      <c r="Q103" s="47"/>
      <c r="R103" s="47"/>
      <c r="S103" s="47"/>
      <c r="T103" s="47"/>
      <c r="U103" s="47"/>
    </row>
    <row r="104" spans="1:21" ht="15" customHeight="1" x14ac:dyDescent="0.25">
      <c r="A104" s="269"/>
      <c r="B104" s="270"/>
      <c r="C104" s="270"/>
      <c r="D104" s="270"/>
      <c r="E104" s="271"/>
      <c r="G104" s="280"/>
      <c r="H104" s="281"/>
      <c r="I104" s="281"/>
      <c r="J104" s="281"/>
      <c r="K104" s="281"/>
      <c r="L104" s="281"/>
      <c r="M104" s="282"/>
      <c r="O104" s="56"/>
      <c r="P104" s="56"/>
      <c r="Q104" s="56"/>
      <c r="R104" s="56"/>
      <c r="S104" s="56"/>
      <c r="T104" s="56"/>
      <c r="U104" s="56"/>
    </row>
    <row r="105" spans="1:21" ht="15" customHeight="1" x14ac:dyDescent="0.25">
      <c r="A105" s="269"/>
      <c r="B105" s="270"/>
      <c r="C105" s="270"/>
      <c r="D105" s="270"/>
      <c r="E105" s="271"/>
      <c r="G105" s="237" t="s">
        <v>70</v>
      </c>
      <c r="H105" s="238"/>
      <c r="I105" s="238"/>
      <c r="J105" s="238"/>
      <c r="K105" s="238"/>
      <c r="L105" s="238"/>
      <c r="M105" s="239"/>
      <c r="O105" s="56"/>
      <c r="P105" s="56"/>
      <c r="Q105" s="56"/>
      <c r="R105" s="56"/>
      <c r="S105" s="56"/>
      <c r="T105" s="56"/>
      <c r="U105" s="56"/>
    </row>
    <row r="106" spans="1:21" ht="15" customHeight="1" x14ac:dyDescent="0.25">
      <c r="A106" s="269"/>
      <c r="B106" s="270"/>
      <c r="C106" s="270"/>
      <c r="D106" s="270"/>
      <c r="E106" s="271"/>
      <c r="G106" s="237"/>
      <c r="H106" s="238"/>
      <c r="I106" s="238"/>
      <c r="J106" s="238"/>
      <c r="K106" s="238"/>
      <c r="L106" s="238"/>
      <c r="M106" s="239"/>
      <c r="O106" s="47"/>
      <c r="P106" s="47"/>
      <c r="Q106" s="47"/>
      <c r="R106" s="47"/>
      <c r="S106" s="47"/>
      <c r="T106" s="47"/>
      <c r="U106" s="47"/>
    </row>
    <row r="107" spans="1:21" ht="15" customHeight="1" thickBot="1" x14ac:dyDescent="0.3">
      <c r="A107" s="272"/>
      <c r="B107" s="273"/>
      <c r="C107" s="273"/>
      <c r="D107" s="273"/>
      <c r="E107" s="274"/>
      <c r="G107" s="237"/>
      <c r="H107" s="238"/>
      <c r="I107" s="238"/>
      <c r="J107" s="238"/>
      <c r="K107" s="238"/>
      <c r="L107" s="238"/>
      <c r="M107" s="239"/>
      <c r="O107" s="47"/>
      <c r="P107" s="47"/>
      <c r="Q107" s="47"/>
      <c r="R107" s="47"/>
      <c r="S107" s="47"/>
      <c r="T107" s="47"/>
      <c r="U107" s="47"/>
    </row>
    <row r="108" spans="1:21" ht="15" customHeight="1" x14ac:dyDescent="0.25">
      <c r="G108" s="252" t="s">
        <v>71</v>
      </c>
      <c r="H108" s="253"/>
      <c r="I108" s="253"/>
      <c r="J108" s="253"/>
      <c r="K108" s="253"/>
      <c r="L108" s="253"/>
      <c r="M108" s="254"/>
      <c r="O108" s="47"/>
      <c r="P108" s="47"/>
      <c r="Q108" s="47"/>
      <c r="R108" s="47"/>
      <c r="S108" s="47"/>
      <c r="T108" s="47"/>
      <c r="U108" s="47"/>
    </row>
    <row r="109" spans="1:21" ht="15" customHeight="1" x14ac:dyDescent="0.25">
      <c r="G109" s="252"/>
      <c r="H109" s="253"/>
      <c r="I109" s="253"/>
      <c r="J109" s="253"/>
      <c r="K109" s="253"/>
      <c r="L109" s="253"/>
      <c r="M109" s="254"/>
      <c r="O109" s="54"/>
      <c r="P109" s="54"/>
      <c r="Q109" s="54"/>
      <c r="R109" s="54"/>
      <c r="S109" s="54"/>
      <c r="T109" s="54"/>
      <c r="U109" s="54"/>
    </row>
    <row r="110" spans="1:21" ht="15" customHeight="1" x14ac:dyDescent="0.25">
      <c r="G110" s="263" t="s">
        <v>55</v>
      </c>
      <c r="H110" s="264"/>
      <c r="I110" s="264"/>
      <c r="J110" s="264"/>
      <c r="K110" s="264"/>
      <c r="L110" s="264"/>
      <c r="M110" s="265"/>
      <c r="O110" s="54"/>
      <c r="P110" s="54"/>
      <c r="Q110" s="54"/>
      <c r="R110" s="54"/>
      <c r="S110" s="54"/>
      <c r="T110" s="54"/>
      <c r="U110" s="54"/>
    </row>
    <row r="111" spans="1:21" ht="15" customHeight="1" x14ac:dyDescent="0.25">
      <c r="G111" s="240" t="s">
        <v>72</v>
      </c>
      <c r="H111" s="241"/>
      <c r="I111" s="241"/>
      <c r="J111" s="241"/>
      <c r="K111" s="241"/>
      <c r="L111" s="241"/>
      <c r="M111" s="242"/>
      <c r="O111" s="48"/>
      <c r="P111" s="48"/>
      <c r="Q111" s="48"/>
      <c r="R111" s="48"/>
      <c r="S111" s="48"/>
      <c r="T111" s="48"/>
      <c r="U111" s="48"/>
    </row>
    <row r="112" spans="1:21" ht="15" customHeight="1" x14ac:dyDescent="0.25">
      <c r="G112" s="240"/>
      <c r="H112" s="241"/>
      <c r="I112" s="241"/>
      <c r="J112" s="241"/>
      <c r="K112" s="241"/>
      <c r="L112" s="241"/>
      <c r="M112" s="242"/>
      <c r="O112" s="47"/>
      <c r="P112" s="47"/>
      <c r="Q112" s="47"/>
      <c r="R112" s="47"/>
      <c r="S112" s="47"/>
      <c r="T112" s="47"/>
      <c r="U112" s="47"/>
    </row>
    <row r="113" spans="7:21" ht="15" customHeight="1" x14ac:dyDescent="0.25">
      <c r="G113" s="62"/>
      <c r="L113" s="63"/>
      <c r="M113" s="64"/>
      <c r="O113" s="47"/>
      <c r="P113" s="47"/>
      <c r="Q113" s="47"/>
      <c r="R113" s="47"/>
      <c r="S113" s="47"/>
      <c r="T113" s="47"/>
      <c r="U113" s="47"/>
    </row>
    <row r="114" spans="7:21" ht="15" customHeight="1" x14ac:dyDescent="0.25">
      <c r="G114" s="243" t="s">
        <v>73</v>
      </c>
      <c r="H114" s="244"/>
      <c r="I114" s="244"/>
      <c r="J114" s="244"/>
      <c r="K114" s="244"/>
      <c r="L114" s="244"/>
      <c r="M114" s="245"/>
      <c r="T114" s="58"/>
    </row>
    <row r="115" spans="7:21" ht="15" customHeight="1" x14ac:dyDescent="0.25">
      <c r="G115" s="62"/>
      <c r="L115" s="63"/>
      <c r="M115" s="64"/>
      <c r="O115" s="50"/>
      <c r="P115" s="50"/>
      <c r="Q115" s="50"/>
      <c r="R115" s="50"/>
      <c r="S115" s="50"/>
      <c r="T115" s="50"/>
      <c r="U115" s="50"/>
    </row>
    <row r="116" spans="7:21" ht="15" customHeight="1" x14ac:dyDescent="0.25">
      <c r="G116" s="237" t="s">
        <v>74</v>
      </c>
      <c r="H116" s="238"/>
      <c r="I116" s="238"/>
      <c r="J116" s="238"/>
      <c r="K116" s="238"/>
      <c r="L116" s="238"/>
      <c r="M116" s="239"/>
      <c r="T116" s="58"/>
    </row>
    <row r="117" spans="7:21" ht="15" customHeight="1" x14ac:dyDescent="0.25">
      <c r="G117" s="237"/>
      <c r="H117" s="238"/>
      <c r="I117" s="238"/>
      <c r="J117" s="238"/>
      <c r="K117" s="238"/>
      <c r="L117" s="238"/>
      <c r="M117" s="239"/>
      <c r="O117" s="47"/>
      <c r="P117" s="47"/>
      <c r="Q117" s="47"/>
      <c r="R117" s="47"/>
      <c r="S117" s="47"/>
      <c r="T117" s="47"/>
      <c r="U117" s="47"/>
    </row>
    <row r="118" spans="7:21" ht="15" customHeight="1" x14ac:dyDescent="0.25">
      <c r="G118" s="246" t="s">
        <v>75</v>
      </c>
      <c r="H118" s="247"/>
      <c r="I118" s="247"/>
      <c r="J118" s="247"/>
      <c r="K118" s="247"/>
      <c r="L118" s="247"/>
      <c r="M118" s="248"/>
      <c r="O118" s="47"/>
      <c r="P118" s="47"/>
      <c r="Q118" s="47"/>
      <c r="R118" s="47"/>
      <c r="S118" s="47"/>
      <c r="T118" s="47"/>
      <c r="U118" s="47"/>
    </row>
    <row r="119" spans="7:21" ht="15" customHeight="1" x14ac:dyDescent="0.25">
      <c r="G119" s="237" t="s">
        <v>76</v>
      </c>
      <c r="H119" s="238"/>
      <c r="I119" s="238"/>
      <c r="J119" s="238"/>
      <c r="K119" s="238"/>
      <c r="L119" s="238"/>
      <c r="M119" s="239"/>
      <c r="O119" s="57"/>
      <c r="P119" s="57"/>
      <c r="Q119" s="57"/>
      <c r="R119" s="57"/>
      <c r="S119" s="57"/>
      <c r="T119" s="57"/>
      <c r="U119" s="57"/>
    </row>
    <row r="120" spans="7:21" ht="15" customHeight="1" x14ac:dyDescent="0.25">
      <c r="G120" s="237"/>
      <c r="H120" s="238"/>
      <c r="I120" s="238"/>
      <c r="J120" s="238"/>
      <c r="K120" s="238"/>
      <c r="L120" s="238"/>
      <c r="M120" s="239"/>
      <c r="O120" s="47"/>
      <c r="P120" s="47"/>
      <c r="Q120" s="47"/>
      <c r="R120" s="47"/>
      <c r="S120" s="47"/>
      <c r="T120" s="47"/>
      <c r="U120" s="47"/>
    </row>
    <row r="121" spans="7:21" ht="15" customHeight="1" x14ac:dyDescent="0.25">
      <c r="G121" s="237" t="s">
        <v>96</v>
      </c>
      <c r="H121" s="238"/>
      <c r="I121" s="238"/>
      <c r="J121" s="238"/>
      <c r="K121" s="238"/>
      <c r="L121" s="238"/>
      <c r="M121" s="239"/>
      <c r="O121" s="47"/>
      <c r="P121" s="47"/>
      <c r="Q121" s="47"/>
      <c r="R121" s="47"/>
      <c r="S121" s="47"/>
      <c r="T121" s="47"/>
      <c r="U121" s="47"/>
    </row>
    <row r="122" spans="7:21" ht="15" customHeight="1" x14ac:dyDescent="0.25">
      <c r="G122" s="237"/>
      <c r="H122" s="238"/>
      <c r="I122" s="238"/>
      <c r="J122" s="238"/>
      <c r="K122" s="238"/>
      <c r="L122" s="238"/>
      <c r="M122" s="239"/>
      <c r="O122" s="47"/>
      <c r="P122" s="47"/>
      <c r="Q122" s="47"/>
      <c r="R122" s="47"/>
      <c r="S122" s="47"/>
      <c r="T122" s="47"/>
      <c r="U122" s="47"/>
    </row>
    <row r="123" spans="7:21" ht="15" customHeight="1" x14ac:dyDescent="0.25">
      <c r="G123" s="237" t="s">
        <v>77</v>
      </c>
      <c r="H123" s="238"/>
      <c r="I123" s="238"/>
      <c r="J123" s="238"/>
      <c r="K123" s="238"/>
      <c r="L123" s="238"/>
      <c r="M123" s="239"/>
      <c r="O123" s="47"/>
      <c r="P123" s="47"/>
      <c r="Q123" s="47"/>
      <c r="R123" s="47"/>
      <c r="S123" s="47"/>
      <c r="T123" s="47"/>
      <c r="U123" s="47"/>
    </row>
    <row r="124" spans="7:21" ht="15" customHeight="1" x14ac:dyDescent="0.25">
      <c r="G124" s="237"/>
      <c r="H124" s="238"/>
      <c r="I124" s="238"/>
      <c r="J124" s="238"/>
      <c r="K124" s="238"/>
      <c r="L124" s="238"/>
      <c r="M124" s="239"/>
      <c r="O124" s="47"/>
      <c r="P124" s="47"/>
      <c r="Q124" s="47"/>
      <c r="R124" s="47"/>
      <c r="S124" s="47"/>
      <c r="T124" s="47"/>
      <c r="U124" s="47"/>
    </row>
    <row r="125" spans="7:21" ht="26.25" customHeight="1" x14ac:dyDescent="0.25">
      <c r="G125" s="237"/>
      <c r="H125" s="238"/>
      <c r="I125" s="238"/>
      <c r="J125" s="238"/>
      <c r="K125" s="238"/>
      <c r="L125" s="238"/>
      <c r="M125" s="239"/>
      <c r="O125" s="47"/>
      <c r="P125" s="47"/>
      <c r="Q125" s="47"/>
      <c r="R125" s="47"/>
      <c r="S125" s="47"/>
      <c r="T125" s="47"/>
      <c r="U125" s="47"/>
    </row>
    <row r="126" spans="7:21" ht="26.25" customHeight="1" x14ac:dyDescent="0.25">
      <c r="G126" s="62"/>
      <c r="L126" s="63"/>
      <c r="M126" s="64"/>
      <c r="O126" s="47"/>
      <c r="P126" s="47"/>
      <c r="Q126" s="47"/>
      <c r="R126" s="47"/>
      <c r="S126" s="47"/>
      <c r="T126" s="47"/>
      <c r="U126" s="47"/>
    </row>
    <row r="127" spans="7:21" ht="45" x14ac:dyDescent="0.25">
      <c r="G127" s="62"/>
      <c r="H127" s="41" t="s">
        <v>78</v>
      </c>
      <c r="I127" s="41" t="s">
        <v>79</v>
      </c>
      <c r="J127" s="41" t="s">
        <v>80</v>
      </c>
      <c r="K127" s="41" t="s">
        <v>81</v>
      </c>
      <c r="L127" s="41" t="s">
        <v>82</v>
      </c>
      <c r="M127" s="64"/>
      <c r="T127" s="58"/>
    </row>
    <row r="128" spans="7:21" ht="32.25" customHeight="1" x14ac:dyDescent="0.25">
      <c r="G128" s="62"/>
      <c r="H128" s="338" t="s">
        <v>92</v>
      </c>
      <c r="I128" s="339" t="s">
        <v>83</v>
      </c>
      <c r="J128" s="339" t="s">
        <v>84</v>
      </c>
      <c r="K128" s="44" t="s">
        <v>93</v>
      </c>
      <c r="L128" s="39">
        <v>0.221</v>
      </c>
      <c r="M128" s="64"/>
      <c r="P128" s="59"/>
      <c r="Q128" s="59"/>
      <c r="R128" s="59"/>
      <c r="S128" s="59"/>
      <c r="T128" s="59"/>
    </row>
    <row r="129" spans="7:21" ht="30" x14ac:dyDescent="0.25">
      <c r="G129" s="62"/>
      <c r="H129" s="338"/>
      <c r="I129" s="340"/>
      <c r="J129" s="340"/>
      <c r="K129" s="44" t="s">
        <v>94</v>
      </c>
      <c r="L129" s="39">
        <v>0.222</v>
      </c>
      <c r="M129" s="64"/>
      <c r="P129" s="47"/>
      <c r="Q129" s="47"/>
      <c r="R129" s="47"/>
      <c r="S129" s="47"/>
      <c r="T129" s="60"/>
    </row>
    <row r="130" spans="7:21" ht="30" x14ac:dyDescent="0.25">
      <c r="G130" s="62"/>
      <c r="H130" s="341" t="s">
        <v>93</v>
      </c>
      <c r="I130" s="342" t="s">
        <v>86</v>
      </c>
      <c r="J130" s="344">
        <v>0.221</v>
      </c>
      <c r="K130" s="43" t="s">
        <v>95</v>
      </c>
      <c r="L130" s="40" t="s">
        <v>84</v>
      </c>
      <c r="M130" s="64"/>
      <c r="P130" s="47"/>
      <c r="Q130" s="47"/>
      <c r="R130" s="47"/>
      <c r="S130" s="47"/>
      <c r="T130" s="60"/>
    </row>
    <row r="131" spans="7:21" ht="30" x14ac:dyDescent="0.25">
      <c r="G131" s="62"/>
      <c r="H131" s="341"/>
      <c r="I131" s="343"/>
      <c r="J131" s="345"/>
      <c r="K131" s="43" t="s">
        <v>94</v>
      </c>
      <c r="L131" s="159">
        <v>0.222</v>
      </c>
      <c r="M131" s="64"/>
      <c r="P131" s="47"/>
      <c r="Q131" s="47"/>
      <c r="R131" s="61"/>
      <c r="S131" s="47"/>
      <c r="T131" s="52"/>
    </row>
    <row r="132" spans="7:21" ht="30" x14ac:dyDescent="0.25">
      <c r="G132" s="62"/>
      <c r="H132" s="338" t="s">
        <v>85</v>
      </c>
      <c r="I132" s="339" t="s">
        <v>87</v>
      </c>
      <c r="J132" s="346">
        <v>0.222</v>
      </c>
      <c r="K132" s="44" t="s">
        <v>95</v>
      </c>
      <c r="L132" s="160">
        <v>0.222</v>
      </c>
      <c r="M132" s="64"/>
      <c r="P132" s="47"/>
      <c r="Q132" s="47"/>
      <c r="R132" s="61"/>
      <c r="S132" s="47"/>
      <c r="T132" s="60"/>
    </row>
    <row r="133" spans="7:21" ht="30" x14ac:dyDescent="0.25">
      <c r="G133" s="62"/>
      <c r="H133" s="338"/>
      <c r="I133" s="340"/>
      <c r="J133" s="347"/>
      <c r="K133" s="44" t="s">
        <v>93</v>
      </c>
      <c r="L133" s="160">
        <v>0.222</v>
      </c>
      <c r="M133" s="64"/>
      <c r="P133" s="47"/>
      <c r="Q133" s="47"/>
      <c r="R133" s="61"/>
      <c r="S133" s="47"/>
      <c r="T133" s="60"/>
    </row>
    <row r="134" spans="7:21" ht="22.5" x14ac:dyDescent="0.25">
      <c r="G134" s="62"/>
      <c r="L134" s="63"/>
      <c r="M134" s="64"/>
      <c r="P134" s="47"/>
      <c r="Q134" s="47"/>
      <c r="R134" s="61"/>
      <c r="S134" s="47"/>
      <c r="T134" s="60"/>
    </row>
    <row r="135" spans="7:21" ht="15" customHeight="1" x14ac:dyDescent="0.25">
      <c r="G135" s="263" t="s">
        <v>55</v>
      </c>
      <c r="H135" s="264"/>
      <c r="I135" s="264"/>
      <c r="J135" s="264"/>
      <c r="K135" s="264"/>
      <c r="L135" s="264"/>
      <c r="M135" s="265"/>
      <c r="T135" s="58"/>
    </row>
    <row r="136" spans="7:21" ht="15" customHeight="1" x14ac:dyDescent="0.25">
      <c r="G136" s="240" t="s">
        <v>88</v>
      </c>
      <c r="H136" s="241"/>
      <c r="I136" s="241"/>
      <c r="J136" s="241"/>
      <c r="K136" s="241"/>
      <c r="L136" s="241"/>
      <c r="M136" s="242"/>
      <c r="O136" s="48"/>
      <c r="P136" s="48"/>
      <c r="Q136" s="48"/>
      <c r="R136" s="48"/>
      <c r="S136" s="48"/>
      <c r="T136" s="48"/>
      <c r="U136" s="48"/>
    </row>
    <row r="137" spans="7:21" ht="15" customHeight="1" x14ac:dyDescent="0.25">
      <c r="G137" s="240"/>
      <c r="H137" s="241"/>
      <c r="I137" s="241"/>
      <c r="J137" s="241"/>
      <c r="K137" s="241"/>
      <c r="L137" s="241"/>
      <c r="M137" s="242"/>
    </row>
    <row r="138" spans="7:21" ht="15" customHeight="1" x14ac:dyDescent="0.25">
      <c r="G138" s="240"/>
      <c r="H138" s="241"/>
      <c r="I138" s="241"/>
      <c r="J138" s="241"/>
      <c r="K138" s="241"/>
      <c r="L138" s="241"/>
      <c r="M138" s="242"/>
    </row>
    <row r="139" spans="7:21" ht="15" customHeight="1" x14ac:dyDescent="0.25">
      <c r="G139" s="329" t="s">
        <v>89</v>
      </c>
      <c r="H139" s="330"/>
      <c r="I139" s="330"/>
      <c r="J139" s="330"/>
      <c r="K139" s="330"/>
      <c r="L139" s="330"/>
      <c r="M139" s="331"/>
    </row>
    <row r="140" spans="7:21" ht="15" customHeight="1" x14ac:dyDescent="0.25">
      <c r="G140" s="332"/>
      <c r="H140" s="333"/>
      <c r="I140" s="333"/>
      <c r="J140" s="333"/>
      <c r="K140" s="333"/>
      <c r="L140" s="333"/>
      <c r="M140" s="334"/>
      <c r="O140" s="51"/>
      <c r="P140" s="51"/>
      <c r="Q140" s="51"/>
      <c r="R140" s="51"/>
      <c r="S140" s="51"/>
      <c r="T140" s="51"/>
      <c r="U140" s="51"/>
    </row>
    <row r="141" spans="7:21" ht="15" customHeight="1" x14ac:dyDescent="0.25">
      <c r="G141" s="237" t="s">
        <v>121</v>
      </c>
      <c r="H141" s="238"/>
      <c r="I141" s="238"/>
      <c r="J141" s="238"/>
      <c r="K141" s="238"/>
      <c r="L141" s="238"/>
      <c r="M141" s="239"/>
      <c r="O141" s="51"/>
      <c r="P141" s="51"/>
      <c r="Q141" s="51"/>
      <c r="R141" s="51"/>
      <c r="S141" s="51"/>
      <c r="T141" s="51"/>
      <c r="U141" s="51"/>
    </row>
    <row r="142" spans="7:21" ht="15" customHeight="1" x14ac:dyDescent="0.25">
      <c r="G142" s="237"/>
      <c r="H142" s="238"/>
      <c r="I142" s="238"/>
      <c r="J142" s="238"/>
      <c r="K142" s="238"/>
      <c r="L142" s="238"/>
      <c r="M142" s="239"/>
      <c r="O142" s="47"/>
      <c r="P142" s="47"/>
      <c r="Q142" s="47"/>
      <c r="R142" s="47"/>
      <c r="S142" s="47"/>
      <c r="T142" s="47"/>
      <c r="U142" s="47"/>
    </row>
    <row r="143" spans="7:21" ht="22.5" customHeight="1" thickBot="1" x14ac:dyDescent="0.3">
      <c r="G143" s="335"/>
      <c r="H143" s="336"/>
      <c r="I143" s="336"/>
      <c r="J143" s="336"/>
      <c r="K143" s="336"/>
      <c r="L143" s="336"/>
      <c r="M143" s="337"/>
      <c r="O143" s="47"/>
      <c r="P143" s="47"/>
      <c r="Q143" s="47"/>
      <c r="R143" s="47"/>
      <c r="S143" s="47"/>
      <c r="T143" s="47"/>
      <c r="U143" s="47"/>
    </row>
    <row r="144" spans="7:21" ht="15" customHeight="1" x14ac:dyDescent="0.25">
      <c r="G144" s="46"/>
      <c r="H144" s="46"/>
      <c r="I144" s="46"/>
      <c r="J144" s="46"/>
      <c r="K144" s="46"/>
      <c r="L144" s="46"/>
      <c r="M144" s="46"/>
      <c r="O144" s="47"/>
      <c r="P144" s="47"/>
      <c r="Q144" s="47"/>
      <c r="R144" s="47"/>
      <c r="S144" s="47"/>
      <c r="T144" s="47"/>
      <c r="U144" s="47"/>
    </row>
    <row r="145" spans="7:12" ht="15" customHeight="1" x14ac:dyDescent="0.25">
      <c r="G145" s="38"/>
      <c r="H145" s="38"/>
      <c r="I145" s="38"/>
      <c r="J145" s="38"/>
      <c r="K145" s="38"/>
      <c r="L145" s="38"/>
    </row>
    <row r="146" spans="7:12" ht="15" customHeight="1" x14ac:dyDescent="0.25">
      <c r="G146" s="38"/>
      <c r="H146" s="38"/>
      <c r="I146" s="38"/>
      <c r="J146" s="38"/>
      <c r="K146" s="38"/>
      <c r="L146" s="38"/>
    </row>
    <row r="147" spans="7:12" ht="15" customHeight="1" x14ac:dyDescent="0.25">
      <c r="G147" s="38"/>
      <c r="H147" s="38"/>
      <c r="I147" s="38"/>
      <c r="J147" s="38"/>
      <c r="K147" s="38"/>
      <c r="L147" s="38"/>
    </row>
    <row r="148" spans="7:12" ht="15" customHeight="1" x14ac:dyDescent="0.25">
      <c r="G148" s="38"/>
      <c r="H148" s="38"/>
      <c r="I148" s="38"/>
      <c r="J148" s="38"/>
      <c r="K148" s="38"/>
      <c r="L148" s="38"/>
    </row>
    <row r="149" spans="7:12" ht="15" customHeight="1" x14ac:dyDescent="0.25">
      <c r="G149" s="38"/>
      <c r="H149" s="38"/>
      <c r="I149" s="38"/>
      <c r="J149" s="38"/>
      <c r="K149" s="38"/>
      <c r="L149" s="38"/>
    </row>
    <row r="150" spans="7:12" ht="15" customHeight="1" x14ac:dyDescent="0.25">
      <c r="G150" s="38"/>
      <c r="H150" s="38"/>
      <c r="I150" s="38"/>
      <c r="J150" s="38"/>
      <c r="K150" s="38"/>
      <c r="L150" s="38"/>
    </row>
    <row r="151" spans="7:12" ht="15" customHeight="1" x14ac:dyDescent="0.25">
      <c r="G151" s="38"/>
      <c r="H151" s="38"/>
      <c r="I151" s="38"/>
      <c r="J151" s="38"/>
      <c r="K151" s="38"/>
      <c r="L151" s="38"/>
    </row>
    <row r="152" spans="7:12" ht="15" customHeight="1" x14ac:dyDescent="0.25">
      <c r="G152" s="38"/>
      <c r="H152" s="38"/>
      <c r="I152" s="38"/>
      <c r="J152" s="38"/>
      <c r="K152" s="38"/>
      <c r="L152" s="38"/>
    </row>
    <row r="153" spans="7:12" ht="15" customHeight="1" x14ac:dyDescent="0.25">
      <c r="G153" s="38"/>
      <c r="H153" s="38"/>
      <c r="I153" s="38"/>
      <c r="J153" s="38"/>
      <c r="K153" s="38"/>
      <c r="L153" s="38"/>
    </row>
    <row r="154" spans="7:12" ht="15" customHeight="1" x14ac:dyDescent="0.25">
      <c r="G154" s="38"/>
      <c r="H154" s="38"/>
      <c r="I154" s="38"/>
      <c r="J154" s="38"/>
      <c r="K154" s="38"/>
      <c r="L154" s="38"/>
    </row>
    <row r="155" spans="7:12" ht="15" customHeight="1" x14ac:dyDescent="0.25">
      <c r="G155" s="38"/>
      <c r="H155" s="38"/>
      <c r="I155" s="38"/>
      <c r="J155" s="38"/>
      <c r="K155" s="38"/>
      <c r="L155" s="38"/>
    </row>
    <row r="156" spans="7:12" ht="15" customHeight="1" x14ac:dyDescent="0.25">
      <c r="G156" s="38"/>
      <c r="H156" s="38"/>
      <c r="I156" s="38"/>
      <c r="J156" s="38"/>
      <c r="K156" s="38"/>
      <c r="L156" s="38"/>
    </row>
    <row r="157" spans="7:12" ht="15" customHeight="1" x14ac:dyDescent="0.25">
      <c r="G157" s="38"/>
      <c r="H157" s="38"/>
      <c r="I157" s="38"/>
      <c r="J157" s="38"/>
      <c r="K157" s="38"/>
      <c r="L157" s="38"/>
    </row>
    <row r="158" spans="7:12" ht="15" customHeight="1" x14ac:dyDescent="0.25">
      <c r="G158" s="38"/>
      <c r="H158" s="38"/>
      <c r="I158" s="38"/>
      <c r="J158" s="38"/>
      <c r="K158" s="38"/>
      <c r="L158" s="38"/>
    </row>
    <row r="159" spans="7:12" ht="15" customHeight="1" x14ac:dyDescent="0.25">
      <c r="G159" s="38"/>
      <c r="H159" s="38"/>
      <c r="I159" s="38"/>
      <c r="J159" s="38"/>
      <c r="K159" s="38"/>
      <c r="L159" s="38"/>
    </row>
    <row r="160" spans="7:12" ht="15" customHeight="1" x14ac:dyDescent="0.25">
      <c r="G160" s="38"/>
      <c r="H160" s="38"/>
      <c r="I160" s="38"/>
      <c r="J160" s="38"/>
      <c r="K160" s="38"/>
      <c r="L160" s="38"/>
    </row>
    <row r="161" spans="7:12" ht="15" customHeight="1" x14ac:dyDescent="0.25">
      <c r="G161" s="38"/>
      <c r="H161" s="38"/>
      <c r="I161" s="38"/>
      <c r="J161" s="38"/>
      <c r="K161" s="38"/>
      <c r="L161" s="38"/>
    </row>
    <row r="162" spans="7:12" ht="15" customHeight="1" x14ac:dyDescent="0.25">
      <c r="G162" s="38"/>
      <c r="H162" s="38"/>
      <c r="I162" s="38"/>
      <c r="J162" s="38"/>
      <c r="K162" s="38"/>
      <c r="L162" s="38"/>
    </row>
    <row r="163" spans="7:12" ht="15" customHeight="1" x14ac:dyDescent="0.25">
      <c r="G163" s="38"/>
      <c r="H163" s="38"/>
      <c r="I163" s="38"/>
      <c r="J163" s="38"/>
      <c r="K163" s="38"/>
      <c r="L163" s="38"/>
    </row>
  </sheetData>
  <mergeCells count="108">
    <mergeCell ref="B8:D8"/>
    <mergeCell ref="G139:M140"/>
    <mergeCell ref="G141:M143"/>
    <mergeCell ref="H128:H129"/>
    <mergeCell ref="I128:I129"/>
    <mergeCell ref="J128:J129"/>
    <mergeCell ref="H130:H131"/>
    <mergeCell ref="I130:I131"/>
    <mergeCell ref="J130:J131"/>
    <mergeCell ref="H132:H133"/>
    <mergeCell ref="I132:I133"/>
    <mergeCell ref="J132:J133"/>
    <mergeCell ref="G136:M138"/>
    <mergeCell ref="A60:F60"/>
    <mergeCell ref="A64:F64"/>
    <mergeCell ref="G105:M107"/>
    <mergeCell ref="A70:E70"/>
    <mergeCell ref="A71:B71"/>
    <mergeCell ref="C71:E71"/>
    <mergeCell ref="A72:B72"/>
    <mergeCell ref="C72:E72"/>
    <mergeCell ref="A68:B68"/>
    <mergeCell ref="G90:M91"/>
    <mergeCell ref="C61:E61"/>
    <mergeCell ref="A63:B63"/>
    <mergeCell ref="A65:B65"/>
    <mergeCell ref="A66:B66"/>
    <mergeCell ref="A67:B67"/>
    <mergeCell ref="A10:A11"/>
    <mergeCell ref="B10:D11"/>
    <mergeCell ref="E10:E11"/>
    <mergeCell ref="A32:B33"/>
    <mergeCell ref="C33:D33"/>
    <mergeCell ref="B55:L58"/>
    <mergeCell ref="A78:E107"/>
    <mergeCell ref="G135:M135"/>
    <mergeCell ref="D3:E3"/>
    <mergeCell ref="G100:M101"/>
    <mergeCell ref="G102:M102"/>
    <mergeCell ref="G103:M104"/>
    <mergeCell ref="G80:M81"/>
    <mergeCell ref="G92:M93"/>
    <mergeCell ref="G94:M95"/>
    <mergeCell ref="A73:B73"/>
    <mergeCell ref="C73:E73"/>
    <mergeCell ref="A74:B74"/>
    <mergeCell ref="C74:E74"/>
    <mergeCell ref="G72:M72"/>
    <mergeCell ref="J10:J11"/>
    <mergeCell ref="L12:L16"/>
    <mergeCell ref="K13:K15"/>
    <mergeCell ref="C68:E68"/>
    <mergeCell ref="G108:M109"/>
    <mergeCell ref="G110:M110"/>
    <mergeCell ref="G123:M125"/>
    <mergeCell ref="G78:M79"/>
    <mergeCell ref="G96:M97"/>
    <mergeCell ref="G59:M60"/>
    <mergeCell ref="G88:M89"/>
    <mergeCell ref="G98:M99"/>
    <mergeCell ref="G119:M120"/>
    <mergeCell ref="G121:M122"/>
    <mergeCell ref="G111:M112"/>
    <mergeCell ref="G114:M114"/>
    <mergeCell ref="G116:M117"/>
    <mergeCell ref="G118:M118"/>
    <mergeCell ref="G61:M61"/>
    <mergeCell ref="G62:M64"/>
    <mergeCell ref="G65:M65"/>
    <mergeCell ref="G66:M68"/>
    <mergeCell ref="G69:M70"/>
    <mergeCell ref="G71:M71"/>
    <mergeCell ref="G73:M76"/>
    <mergeCell ref="G77:M77"/>
    <mergeCell ref="G82:M83"/>
    <mergeCell ref="O10:P10"/>
    <mergeCell ref="K28:K30"/>
    <mergeCell ref="L17:L21"/>
    <mergeCell ref="L22:L26"/>
    <mergeCell ref="L27:L31"/>
    <mergeCell ref="K18:K20"/>
    <mergeCell ref="K23:K25"/>
    <mergeCell ref="G84:M85"/>
    <mergeCell ref="G86:M87"/>
    <mergeCell ref="G1:I1"/>
    <mergeCell ref="C1:E1"/>
    <mergeCell ref="C67:E67"/>
    <mergeCell ref="C66:E66"/>
    <mergeCell ref="B47:D48"/>
    <mergeCell ref="A2:C2"/>
    <mergeCell ref="A3:B3"/>
    <mergeCell ref="F47:H48"/>
    <mergeCell ref="B45:L45"/>
    <mergeCell ref="K38:L38"/>
    <mergeCell ref="I40:I43"/>
    <mergeCell ref="C63:E63"/>
    <mergeCell ref="C65:E65"/>
    <mergeCell ref="A59:E59"/>
    <mergeCell ref="A61:B61"/>
    <mergeCell ref="A62:B62"/>
    <mergeCell ref="C32:D32"/>
    <mergeCell ref="E5:G5"/>
    <mergeCell ref="B35:J35"/>
    <mergeCell ref="B36:J36"/>
    <mergeCell ref="G32:I32"/>
    <mergeCell ref="K10:K11"/>
    <mergeCell ref="G10:I11"/>
    <mergeCell ref="C62:E62"/>
  </mergeCells>
  <conditionalFormatting sqref="F74">
    <cfRule type="expression" dxfId="1" priority="4">
      <formula>CHOOSE(J42,F71&gt;0.5,F72&gt;0.5,F73&gt;0.5)</formula>
    </cfRule>
    <cfRule type="expression" dxfId="0" priority="5">
      <formula>CHOOSE(J49,F71&lt;0.5,F72&lt;0.5,F73&lt;0.5)</formula>
    </cfRule>
  </conditionalFormatting>
  <hyperlinks>
    <hyperlink ref="G90" r:id="rId1" display="https://www.portail-autoentrepreneur.fr/actualites/plombier-auto-entrepreneur" xr:uid="{46DB3536-1D31-4510-A14A-6499C423070C}"/>
    <hyperlink ref="G139" r:id="rId2" display="https://www.portail-autoentrepreneur.fr/actualites/ajout-activite-liberale-auto-entrepreneur" xr:uid="{DE65CAAA-6995-4B56-8BBA-50714DA7BE39}"/>
  </hyperlinks>
  <pageMargins left="0.25" right="0.25" top="0.75" bottom="0.75" header="0.3" footer="0.3"/>
  <pageSetup paperSize="9" scale="22" orientation="portrait" horizontalDpi="4294967293" verticalDpi="4294967293" r:id="rId3"/>
  <drawing r:id="rId4"/>
  <legacyDrawing r:id="rId5"/>
  <mc:AlternateContent xmlns:mc="http://schemas.openxmlformats.org/markup-compatibility/2006">
    <mc:Choice Requires="x14">
      <controls>
        <mc:AlternateContent xmlns:mc="http://schemas.openxmlformats.org/markup-compatibility/2006">
          <mc:Choice Requires="x14">
            <control shapeId="1025" r:id="rId6" name="Option Button 1">
              <controlPr defaultSize="0" autoFill="0" autoLine="0" autoPict="0">
                <anchor moveWithCells="1">
                  <from>
                    <xdr:col>5</xdr:col>
                    <xdr:colOff>47625</xdr:colOff>
                    <xdr:row>1</xdr:row>
                    <xdr:rowOff>28575</xdr:rowOff>
                  </from>
                  <to>
                    <xdr:col>5</xdr:col>
                    <xdr:colOff>1343025</xdr:colOff>
                    <xdr:row>2</xdr:row>
                    <xdr:rowOff>66675</xdr:rowOff>
                  </to>
                </anchor>
              </controlPr>
            </control>
          </mc:Choice>
        </mc:AlternateContent>
        <mc:AlternateContent xmlns:mc="http://schemas.openxmlformats.org/markup-compatibility/2006">
          <mc:Choice Requires="x14">
            <control shapeId="1026" r:id="rId7" name="Option Button 2">
              <controlPr defaultSize="0" autoFill="0" autoLine="0" autoPict="0">
                <anchor moveWithCells="1">
                  <from>
                    <xdr:col>6</xdr:col>
                    <xdr:colOff>28575</xdr:colOff>
                    <xdr:row>1</xdr:row>
                    <xdr:rowOff>28575</xdr:rowOff>
                  </from>
                  <to>
                    <xdr:col>6</xdr:col>
                    <xdr:colOff>1381125</xdr:colOff>
                    <xdr:row>2</xdr:row>
                    <xdr:rowOff>57150</xdr:rowOff>
                  </to>
                </anchor>
              </controlPr>
            </control>
          </mc:Choice>
        </mc:AlternateContent>
        <mc:AlternateContent xmlns:mc="http://schemas.openxmlformats.org/markup-compatibility/2006">
          <mc:Choice Requires="x14">
            <control shapeId="1027" r:id="rId8" name="Option Button 3">
              <controlPr defaultSize="0" autoFill="0" autoLine="0" autoPict="0">
                <anchor moveWithCells="1">
                  <from>
                    <xdr:col>7</xdr:col>
                    <xdr:colOff>76200</xdr:colOff>
                    <xdr:row>1</xdr:row>
                    <xdr:rowOff>28575</xdr:rowOff>
                  </from>
                  <to>
                    <xdr:col>8</xdr:col>
                    <xdr:colOff>95250</xdr:colOff>
                    <xdr:row>2</xdr:row>
                    <xdr:rowOff>66675</xdr:rowOff>
                  </to>
                </anchor>
              </controlPr>
            </control>
          </mc:Choice>
        </mc:AlternateContent>
        <mc:AlternateContent xmlns:mc="http://schemas.openxmlformats.org/markup-compatibility/2006">
          <mc:Choice Requires="x14">
            <control shapeId="1028" r:id="rId9" name="Option Button 4">
              <controlPr defaultSize="0" autoFill="0" autoLine="0" autoPict="0">
                <anchor moveWithCells="1">
                  <from>
                    <xdr:col>8</xdr:col>
                    <xdr:colOff>57150</xdr:colOff>
                    <xdr:row>1</xdr:row>
                    <xdr:rowOff>28575</xdr:rowOff>
                  </from>
                  <to>
                    <xdr:col>9</xdr:col>
                    <xdr:colOff>76200</xdr:colOff>
                    <xdr:row>2</xdr:row>
                    <xdr:rowOff>47625</xdr:rowOff>
                  </to>
                </anchor>
              </controlPr>
            </control>
          </mc:Choice>
        </mc:AlternateContent>
        <mc:AlternateContent xmlns:mc="http://schemas.openxmlformats.org/markup-compatibility/2006">
          <mc:Choice Requires="x14">
            <control shapeId="1039" r:id="rId10" name="Option Button 15">
              <controlPr defaultSize="0" autoFill="0" autoLine="0" autoPict="0">
                <anchor moveWithCells="1">
                  <from>
                    <xdr:col>9</xdr:col>
                    <xdr:colOff>209550</xdr:colOff>
                    <xdr:row>39</xdr:row>
                    <xdr:rowOff>228600</xdr:rowOff>
                  </from>
                  <to>
                    <xdr:col>10</xdr:col>
                    <xdr:colOff>1123950</xdr:colOff>
                    <xdr:row>40</xdr:row>
                    <xdr:rowOff>161925</xdr:rowOff>
                  </to>
                </anchor>
              </controlPr>
            </control>
          </mc:Choice>
        </mc:AlternateContent>
        <mc:AlternateContent xmlns:mc="http://schemas.openxmlformats.org/markup-compatibility/2006">
          <mc:Choice Requires="x14">
            <control shapeId="1041" r:id="rId11" name="Option Button 17">
              <controlPr defaultSize="0" autoFill="0" autoLine="0" autoPict="0">
                <anchor moveWithCells="1">
                  <from>
                    <xdr:col>9</xdr:col>
                    <xdr:colOff>219075</xdr:colOff>
                    <xdr:row>40</xdr:row>
                    <xdr:rowOff>190500</xdr:rowOff>
                  </from>
                  <to>
                    <xdr:col>11</xdr:col>
                    <xdr:colOff>904875</xdr:colOff>
                    <xdr:row>41</xdr:row>
                    <xdr:rowOff>152400</xdr:rowOff>
                  </to>
                </anchor>
              </controlPr>
            </control>
          </mc:Choice>
        </mc:AlternateContent>
        <mc:AlternateContent xmlns:mc="http://schemas.openxmlformats.org/markup-compatibility/2006">
          <mc:Choice Requires="x14">
            <control shapeId="1043" r:id="rId12" name="Option Button 19">
              <controlPr defaultSize="0" autoFill="0" autoLine="0" autoPict="0">
                <anchor moveWithCells="1">
                  <from>
                    <xdr:col>9</xdr:col>
                    <xdr:colOff>219075</xdr:colOff>
                    <xdr:row>41</xdr:row>
                    <xdr:rowOff>152400</xdr:rowOff>
                  </from>
                  <to>
                    <xdr:col>11</xdr:col>
                    <xdr:colOff>904875</xdr:colOff>
                    <xdr:row>42</xdr:row>
                    <xdr:rowOff>114300</xdr:rowOff>
                  </to>
                </anchor>
              </controlPr>
            </control>
          </mc:Choice>
        </mc:AlternateContent>
        <mc:AlternateContent xmlns:mc="http://schemas.openxmlformats.org/markup-compatibility/2006">
          <mc:Choice Requires="x14">
            <control shapeId="1045" r:id="rId13" name="Group Box 21">
              <controlPr defaultSize="0" autoFill="0" autoPict="0">
                <anchor moveWithCells="1">
                  <from>
                    <xdr:col>9</xdr:col>
                    <xdr:colOff>19050</xdr:colOff>
                    <xdr:row>39</xdr:row>
                    <xdr:rowOff>28575</xdr:rowOff>
                  </from>
                  <to>
                    <xdr:col>11</xdr:col>
                    <xdr:colOff>1104900</xdr:colOff>
                    <xdr:row>43</xdr:row>
                    <xdr:rowOff>0</xdr:rowOff>
                  </to>
                </anchor>
              </controlPr>
            </control>
          </mc:Choice>
        </mc:AlternateContent>
        <mc:AlternateContent xmlns:mc="http://schemas.openxmlformats.org/markup-compatibility/2006">
          <mc:Choice Requires="x14">
            <control shapeId="1046" r:id="rId14" name="Group Box 22">
              <controlPr defaultSize="0" autoFill="0" autoPict="0">
                <anchor moveWithCells="1">
                  <from>
                    <xdr:col>5</xdr:col>
                    <xdr:colOff>0</xdr:colOff>
                    <xdr:row>1</xdr:row>
                    <xdr:rowOff>28575</xdr:rowOff>
                  </from>
                  <to>
                    <xdr:col>10</xdr:col>
                    <xdr:colOff>28575</xdr:colOff>
                    <xdr:row>3</xdr:row>
                    <xdr:rowOff>0</xdr:rowOff>
                  </to>
                </anchor>
              </controlPr>
            </control>
          </mc:Choice>
        </mc:AlternateContent>
        <mc:AlternateContent xmlns:mc="http://schemas.openxmlformats.org/markup-compatibility/2006">
          <mc:Choice Requires="x14">
            <control shapeId="1048" r:id="rId15" name="Option Button 24">
              <controlPr defaultSize="0" autoFill="0" autoLine="0" autoPict="0">
                <anchor moveWithCells="1">
                  <from>
                    <xdr:col>9</xdr:col>
                    <xdr:colOff>38100</xdr:colOff>
                    <xdr:row>1</xdr:row>
                    <xdr:rowOff>28575</xdr:rowOff>
                  </from>
                  <to>
                    <xdr:col>10</xdr:col>
                    <xdr:colOff>28575</xdr:colOff>
                    <xdr:row>2</xdr:row>
                    <xdr:rowOff>47625</xdr:rowOff>
                  </to>
                </anchor>
              </controlPr>
            </control>
          </mc:Choice>
        </mc:AlternateContent>
        <mc:AlternateContent xmlns:mc="http://schemas.openxmlformats.org/markup-compatibility/2006">
          <mc:Choice Requires="x14">
            <control shapeId="1038" r:id="rId16" name="Drop Down 14">
              <controlPr defaultSize="0" autoLine="0" autoPict="0">
                <anchor moveWithCells="1">
                  <from>
                    <xdr:col>3</xdr:col>
                    <xdr:colOff>19050</xdr:colOff>
                    <xdr:row>1</xdr:row>
                    <xdr:rowOff>0</xdr:rowOff>
                  </from>
                  <to>
                    <xdr:col>4</xdr:col>
                    <xdr:colOff>142875</xdr:colOff>
                    <xdr:row>2</xdr:row>
                    <xdr:rowOff>9525</xdr:rowOff>
                  </to>
                </anchor>
              </controlPr>
            </control>
          </mc:Choice>
        </mc:AlternateContent>
      </controls>
    </mc:Choice>
  </mc:AlternateContent>
  <tableParts count="1">
    <tablePart r:id="rId17"/>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67ED5B60-BD3F-452B-A925-7ACE0D797984}">
            <xm:f>NOT(ISERROR(SEARCH("*Trop peu*",F74)))</xm:f>
            <xm:f>"*Trop peu*"</xm:f>
            <x14:dxf>
              <font>
                <color theme="0"/>
              </font>
              <fill>
                <patternFill>
                  <bgColor rgb="FFC00000"/>
                </patternFill>
              </fill>
            </x14:dxf>
          </x14:cfRule>
          <xm:sqref>F74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CA et CAF</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Mauries</dc:creator>
  <cp:lastModifiedBy>Eric Mauries</cp:lastModifiedBy>
  <cp:lastPrinted>2025-10-14T14:11:30Z</cp:lastPrinted>
  <dcterms:created xsi:type="dcterms:W3CDTF">2018-08-16T06:54:01Z</dcterms:created>
  <dcterms:modified xsi:type="dcterms:W3CDTF">2026-01-12T14:07:59Z</dcterms:modified>
</cp:coreProperties>
</file>